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75" yWindow="5070" windowWidth="23760" windowHeight="4980"/>
  </bookViews>
  <sheets>
    <sheet name="Plan1" sheetId="1" r:id="rId1"/>
    <sheet name="Plan2" sheetId="2" r:id="rId2"/>
    <sheet name="Plan3" sheetId="3" r:id="rId3"/>
  </sheets>
  <calcPr calcId="144525"/>
</workbook>
</file>

<file path=xl/calcChain.xml><?xml version="1.0" encoding="utf-8"?>
<calcChain xmlns="http://schemas.openxmlformats.org/spreadsheetml/2006/main">
  <c r="B60" i="1" l="1"/>
  <c r="C60" i="1" s="1"/>
  <c r="B52" i="1"/>
  <c r="B50" i="1"/>
  <c r="B48" i="1"/>
  <c r="B46" i="1"/>
  <c r="B32" i="1"/>
  <c r="B28" i="1"/>
  <c r="C14" i="1"/>
  <c r="C12" i="1"/>
  <c r="C16" i="1" l="1"/>
  <c r="C50" i="1" s="1"/>
  <c r="C43" i="1"/>
  <c r="C30" i="1"/>
  <c r="C22" i="1"/>
  <c r="C42" i="1"/>
  <c r="C21" i="1"/>
  <c r="C44" i="1"/>
  <c r="C31" i="1"/>
  <c r="C23" i="1"/>
  <c r="C48" i="1"/>
  <c r="C41" i="1"/>
  <c r="C20" i="1"/>
  <c r="C61" i="1"/>
  <c r="B54" i="1"/>
  <c r="B37" i="1"/>
  <c r="B33" i="1"/>
  <c r="C33" i="1" s="1"/>
  <c r="C52" i="1" l="1"/>
  <c r="C25" i="1"/>
  <c r="C24" i="1"/>
  <c r="C45" i="1"/>
  <c r="C51" i="1"/>
  <c r="C54" i="1" s="1"/>
  <c r="C27" i="1"/>
  <c r="C40" i="1"/>
  <c r="C53" i="1"/>
  <c r="C32" i="1"/>
  <c r="C34" i="1" s="1"/>
  <c r="C49" i="1"/>
  <c r="C26" i="1"/>
  <c r="C36" i="1"/>
  <c r="C28" i="1"/>
  <c r="B55" i="1"/>
  <c r="C55" i="1" s="1"/>
  <c r="B38" i="1"/>
  <c r="C37" i="1"/>
  <c r="C38" i="1" s="1"/>
  <c r="B34" i="1"/>
  <c r="C46" i="1"/>
  <c r="C56" i="1" l="1"/>
  <c r="C57" i="1" s="1"/>
  <c r="C63" i="1" s="1"/>
  <c r="B56" i="1"/>
  <c r="B57" i="1" s="1"/>
</calcChain>
</file>

<file path=xl/sharedStrings.xml><?xml version="1.0" encoding="utf-8"?>
<sst xmlns="http://schemas.openxmlformats.org/spreadsheetml/2006/main" count="59" uniqueCount="58">
  <si>
    <t>Salário Normativo da Federal:</t>
  </si>
  <si>
    <t>Salário Normativo da Categoria:</t>
  </si>
  <si>
    <t>Convenção Coletiva</t>
  </si>
  <si>
    <t>Contratação de Serviços Continuados de Limpeza Urbana</t>
  </si>
  <si>
    <t>%</t>
  </si>
  <si>
    <t>VALOR</t>
  </si>
  <si>
    <t>CUSTO POR ENCARREGADO DE TURMA - COLETA</t>
  </si>
  <si>
    <t xml:space="preserve">    Módulo 1 – COMPOSIÇÃO DA REMUNERAÇÃO </t>
  </si>
  <si>
    <t xml:space="preserve">    A - Salário</t>
  </si>
  <si>
    <t xml:space="preserve">    B - Adicional Noturno</t>
  </si>
  <si>
    <t xml:space="preserve">    C - Adicional Insalubridade</t>
  </si>
  <si>
    <t xml:space="preserve">    D - Outros</t>
  </si>
  <si>
    <t>TOTAL DA REMUNERAÇÃO</t>
  </si>
  <si>
    <t xml:space="preserve">    Módulo 2 - ENCARGOS SOCIAIS E TRABALHISTAS</t>
  </si>
  <si>
    <t xml:space="preserve">    Submódulo 2.1 – Encargos Previdenciários e FGTS</t>
  </si>
  <si>
    <t xml:space="preserve">    A - INSS</t>
  </si>
  <si>
    <t xml:space="preserve">    B - FGTS</t>
  </si>
  <si>
    <t xml:space="preserve">    C - SESI ou SESC</t>
  </si>
  <si>
    <t xml:space="preserve">    D - SENAI ou SENAC</t>
  </si>
  <si>
    <t xml:space="preserve">    E - INCRA</t>
  </si>
  <si>
    <t xml:space="preserve">    F - SEBRAE</t>
  </si>
  <si>
    <t xml:space="preserve">    G - Salário Educação</t>
  </si>
  <si>
    <t xml:space="preserve">    H – Riscos Ambientais do Trabalho – RAT x FAP</t>
  </si>
  <si>
    <t xml:space="preserve">   Total do Submódulo 2.1</t>
  </si>
  <si>
    <t xml:space="preserve">    Submódulo 2.2 – 13º Salário e Adicional de Férias</t>
  </si>
  <si>
    <t xml:space="preserve">    A – 13º Salário</t>
  </si>
  <si>
    <t xml:space="preserve">    B – Adicional de Férias</t>
  </si>
  <si>
    <t>Subtotal</t>
  </si>
  <si>
    <t xml:space="preserve">    C – Incidência do Submódulo 2.1 sobre o 13º Salário e Adicional de Férias</t>
  </si>
  <si>
    <t xml:space="preserve">   Total do Submódulo 2.2</t>
  </si>
  <si>
    <t xml:space="preserve">    Submódulo 2.3 – Afastamento Maternidade</t>
  </si>
  <si>
    <t xml:space="preserve">    A – Afastamento Maternidade</t>
  </si>
  <si>
    <t xml:space="preserve">    B – Incidência do Submódulo 2.1 sobre o Afastamento Maternidade</t>
  </si>
  <si>
    <t xml:space="preserve">   Total do Submódulo 2.3</t>
  </si>
  <si>
    <t xml:space="preserve">    Submódulo 2.4 – Provisão para Rescisão</t>
  </si>
  <si>
    <t xml:space="preserve">    A - Aviso Prévio Indenizado</t>
  </si>
  <si>
    <t xml:space="preserve">    B – Incidência do FGTS sobre o Aviso Prévio Indenizado</t>
  </si>
  <si>
    <t xml:space="preserve">    C – Multa do FGTS do Aviso Prévio Indenizado</t>
  </si>
  <si>
    <t xml:space="preserve">    D - Aviso Prévio Trabalhado</t>
  </si>
  <si>
    <t xml:space="preserve">    E – Incidência do Submódulo 4.1 sobre o Aviso Prévio Indenizado</t>
  </si>
  <si>
    <t xml:space="preserve">   F – Multa do FGTS do Aviso Prévio Trabalhado</t>
  </si>
  <si>
    <t xml:space="preserve">   Total do Submódulo 2.4</t>
  </si>
  <si>
    <t xml:space="preserve">    Submódulo 2.5 – Custo de Reposição do Profissional Ausente</t>
  </si>
  <si>
    <t xml:space="preserve">    A – Férias</t>
  </si>
  <si>
    <t xml:space="preserve">    B – Ausência por doença</t>
  </si>
  <si>
    <t xml:space="preserve">    C – Licença paternidade</t>
  </si>
  <si>
    <t xml:space="preserve">    D – Ausências Legais</t>
  </si>
  <si>
    <t xml:space="preserve">    E – Ausência por Acidente de Trabalho</t>
  </si>
  <si>
    <t xml:space="preserve">    F – Aviso Previo Trabalhado</t>
  </si>
  <si>
    <t xml:space="preserve">    G – Incidência do submódulo 4.1 sobre o Custo de Reposição</t>
  </si>
  <si>
    <t xml:space="preserve">   Total do Submódulo 2.5</t>
  </si>
  <si>
    <t>TOTAL DOS ENCARGOS SOCIAIS</t>
  </si>
  <si>
    <t xml:space="preserve">    Módulo 3 – INSUMOS DE MÃO DE OBRA</t>
  </si>
  <si>
    <t>TOTAL DOS INSUMOS DE MÃO DE OBRA</t>
  </si>
  <si>
    <t>TOTAL DA MÃO DE OBRA (I + II + III) – Por posto</t>
  </si>
  <si>
    <t>MINUTA - APÊNDICE VII AO TERMO DE REFERÊNCIA</t>
  </si>
  <si>
    <t>2018/2019</t>
  </si>
  <si>
    <r>
      <t xml:space="preserve">    A – Auxílio Alimentação - Convenção Coletiva RJ002744/2017 Adotado vale refeição no valor de</t>
    </r>
    <r>
      <rPr>
        <b/>
        <sz val="11"/>
        <rFont val="Arial"/>
        <family val="2"/>
      </rPr>
      <t xml:space="preserve"> R$ 18,00 x 22 dias trabalhados.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</si>
</sst>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R$&quot;* #,##0.00_-;\-&quot;R$&quot;* #,##0.00_-;_-&quot;R$&quot;* &quot;-&quot;??_-;_-@_-"/>
    <numFmt numFmtId="164" formatCode="_ &quot;R$&quot;\ * #,##0.00_ ;_ &quot;R$&quot;\ * \-#,##0.00_ ;_ &quot;R$&quot;\ * &quot;-&quot;??_ ;_ @_ "/>
    <numFmt numFmtId="165" formatCode="_ * #,##0.00_ ;_ * \-#,##0.00_ ;_ * &quot;-&quot;??_ ;_ @_ "/>
    <numFmt numFmtId="166" formatCode="_(* #,##0.00_);_(* \(#,##0.00\);_(* \-??_);_(@_)"/>
    <numFmt numFmtId="167" formatCode="0.000%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10"/>
      <color indexed="9"/>
      <name val="Arial"/>
      <family val="2"/>
    </font>
    <font>
      <b/>
      <sz val="10"/>
      <color indexed="10"/>
      <name val="Arial"/>
      <family val="2"/>
    </font>
    <font>
      <b/>
      <sz val="11"/>
      <color indexed="8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indexed="8"/>
      <name val="Arial"/>
      <family val="2"/>
    </font>
    <font>
      <sz val="9"/>
      <name val="Arial"/>
      <family val="2"/>
    </font>
    <font>
      <sz val="11"/>
      <color theme="3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40"/>
        <bgColor indexed="49"/>
      </patternFill>
    </fill>
    <fill>
      <patternFill patternType="solid">
        <fgColor indexed="44"/>
        <bgColor indexed="24"/>
      </patternFill>
    </fill>
    <fill>
      <patternFill patternType="solid">
        <fgColor indexed="22"/>
        <bgColor indexed="55"/>
      </patternFill>
    </fill>
    <fill>
      <patternFill patternType="solid">
        <fgColor indexed="13"/>
        <bgColor indexed="3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5">
    <xf numFmtId="0" fontId="0" fillId="0" borderId="0" xfId="0"/>
    <xf numFmtId="0" fontId="3" fillId="2" borderId="1" xfId="0" applyFont="1" applyFill="1" applyBorder="1" applyAlignment="1">
      <alignment vertical="center"/>
    </xf>
    <xf numFmtId="44" fontId="3" fillId="2" borderId="1" xfId="2" applyNumberFormat="1" applyFont="1" applyFill="1" applyBorder="1" applyAlignment="1">
      <alignment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right"/>
    </xf>
    <xf numFmtId="166" fontId="5" fillId="2" borderId="3" xfId="1" applyNumberFormat="1" applyFont="1" applyFill="1" applyBorder="1" applyAlignment="1" applyProtection="1">
      <alignment horizontal="center"/>
    </xf>
    <xf numFmtId="44" fontId="0" fillId="0" borderId="4" xfId="2" applyNumberFormat="1" applyFont="1" applyBorder="1"/>
    <xf numFmtId="44" fontId="5" fillId="2" borderId="0" xfId="2" applyNumberFormat="1" applyFont="1" applyFill="1" applyBorder="1" applyAlignment="1">
      <alignment horizontal="right"/>
    </xf>
    <xf numFmtId="0" fontId="5" fillId="2" borderId="3" xfId="1" applyNumberFormat="1" applyFont="1" applyFill="1" applyBorder="1" applyAlignment="1" applyProtection="1">
      <alignment horizontal="right"/>
    </xf>
    <xf numFmtId="0" fontId="2" fillId="2" borderId="0" xfId="0" applyFont="1" applyFill="1" applyAlignment="1">
      <alignment horizontal="center"/>
    </xf>
    <xf numFmtId="9" fontId="6" fillId="2" borderId="0" xfId="3" applyFont="1" applyFill="1" applyBorder="1" applyAlignment="1" applyProtection="1">
      <alignment horizontal="right"/>
      <protection hidden="1"/>
    </xf>
    <xf numFmtId="44" fontId="7" fillId="2" borderId="0" xfId="2" applyNumberFormat="1" applyFont="1" applyFill="1" applyBorder="1" applyAlignment="1" applyProtection="1">
      <alignment horizontal="right"/>
      <protection hidden="1"/>
    </xf>
    <xf numFmtId="0" fontId="2" fillId="0" borderId="0" xfId="0" applyFont="1"/>
    <xf numFmtId="9" fontId="8" fillId="2" borderId="3" xfId="3" applyFont="1" applyFill="1" applyBorder="1" applyAlignment="1" applyProtection="1">
      <alignment horizontal="center" vertical="center"/>
    </xf>
    <xf numFmtId="44" fontId="9" fillId="2" borderId="3" xfId="2" applyNumberFormat="1" applyFont="1" applyFill="1" applyBorder="1" applyAlignment="1">
      <alignment horizontal="center" vertical="center" wrapText="1"/>
    </xf>
    <xf numFmtId="0" fontId="10" fillId="2" borderId="3" xfId="0" applyFont="1" applyFill="1" applyBorder="1"/>
    <xf numFmtId="166" fontId="11" fillId="2" borderId="3" xfId="3" applyNumberFormat="1" applyFont="1" applyFill="1" applyBorder="1" applyAlignment="1" applyProtection="1">
      <alignment horizontal="right"/>
    </xf>
    <xf numFmtId="44" fontId="10" fillId="2" borderId="3" xfId="2" applyNumberFormat="1" applyFont="1" applyFill="1" applyBorder="1" applyAlignment="1" applyProtection="1">
      <alignment horizontal="right"/>
    </xf>
    <xf numFmtId="10" fontId="11" fillId="2" borderId="3" xfId="3" applyNumberFormat="1" applyFont="1" applyFill="1" applyBorder="1" applyAlignment="1" applyProtection="1">
      <alignment horizontal="right"/>
    </xf>
    <xf numFmtId="0" fontId="9" fillId="5" borderId="3" xfId="0" applyFont="1" applyFill="1" applyBorder="1"/>
    <xf numFmtId="0" fontId="8" fillId="5" borderId="3" xfId="0" applyFont="1" applyFill="1" applyBorder="1" applyAlignment="1">
      <alignment horizontal="right"/>
    </xf>
    <xf numFmtId="44" fontId="9" fillId="5" borderId="3" xfId="2" applyNumberFormat="1" applyFont="1" applyFill="1" applyBorder="1" applyAlignment="1">
      <alignment horizontal="right"/>
    </xf>
    <xf numFmtId="0" fontId="9" fillId="2" borderId="5" xfId="0" applyFont="1" applyFill="1" applyBorder="1"/>
    <xf numFmtId="0" fontId="8" fillId="2" borderId="5" xfId="0" applyFont="1" applyFill="1" applyBorder="1" applyAlignment="1">
      <alignment horizontal="right"/>
    </xf>
    <xf numFmtId="44" fontId="9" fillId="2" borderId="5" xfId="2" applyNumberFormat="1" applyFont="1" applyFill="1" applyBorder="1" applyAlignment="1">
      <alignment horizontal="right"/>
    </xf>
    <xf numFmtId="167" fontId="11" fillId="2" borderId="3" xfId="3" applyNumberFormat="1" applyFont="1" applyFill="1" applyBorder="1" applyAlignment="1" applyProtection="1">
      <alignment horizontal="right"/>
    </xf>
    <xf numFmtId="0" fontId="9" fillId="6" borderId="3" xfId="0" applyFont="1" applyFill="1" applyBorder="1"/>
    <xf numFmtId="167" fontId="8" fillId="6" borderId="3" xfId="3" applyNumberFormat="1" applyFont="1" applyFill="1" applyBorder="1" applyAlignment="1" applyProtection="1">
      <alignment horizontal="right"/>
    </xf>
    <xf numFmtId="44" fontId="9" fillId="6" borderId="3" xfId="2" applyNumberFormat="1" applyFont="1" applyFill="1" applyBorder="1" applyAlignment="1" applyProtection="1">
      <alignment horizontal="right"/>
    </xf>
    <xf numFmtId="0" fontId="12" fillId="2" borderId="3" xfId="0" applyFont="1" applyFill="1" applyBorder="1" applyAlignment="1">
      <alignment horizontal="center"/>
    </xf>
    <xf numFmtId="0" fontId="12" fillId="2" borderId="3" xfId="0" applyFont="1" applyFill="1" applyBorder="1"/>
    <xf numFmtId="0" fontId="11" fillId="2" borderId="3" xfId="0" applyFont="1" applyFill="1" applyBorder="1"/>
    <xf numFmtId="44" fontId="11" fillId="2" borderId="3" xfId="2" applyNumberFormat="1" applyFont="1" applyFill="1" applyBorder="1" applyAlignment="1" applyProtection="1">
      <alignment horizontal="right"/>
    </xf>
    <xf numFmtId="0" fontId="12" fillId="2" borderId="3" xfId="0" applyFont="1" applyFill="1" applyBorder="1" applyAlignment="1">
      <alignment horizontal="left"/>
    </xf>
    <xf numFmtId="0" fontId="11" fillId="2" borderId="3" xfId="0" applyFont="1" applyFill="1" applyBorder="1" applyAlignment="1">
      <alignment horizontal="left"/>
    </xf>
    <xf numFmtId="0" fontId="10" fillId="2" borderId="3" xfId="0" applyFont="1" applyFill="1" applyBorder="1" applyAlignment="1">
      <alignment horizontal="center"/>
    </xf>
    <xf numFmtId="167" fontId="8" fillId="5" borderId="3" xfId="3" applyNumberFormat="1" applyFont="1" applyFill="1" applyBorder="1" applyAlignment="1" applyProtection="1">
      <alignment horizontal="right"/>
    </xf>
    <xf numFmtId="44" fontId="9" fillId="5" borderId="3" xfId="2" applyNumberFormat="1" applyFont="1" applyFill="1" applyBorder="1" applyAlignment="1" applyProtection="1">
      <alignment horizontal="right"/>
    </xf>
    <xf numFmtId="0" fontId="10" fillId="2" borderId="3" xfId="0" applyFont="1" applyFill="1" applyBorder="1" applyAlignment="1">
      <alignment wrapText="1"/>
    </xf>
    <xf numFmtId="44" fontId="11" fillId="2" borderId="3" xfId="2" applyNumberFormat="1" applyFont="1" applyFill="1" applyBorder="1" applyAlignment="1" applyProtection="1">
      <alignment horizontal="right" vertical="center"/>
    </xf>
    <xf numFmtId="44" fontId="10" fillId="2" borderId="3" xfId="2" applyNumberFormat="1" applyFont="1" applyFill="1" applyBorder="1" applyAlignment="1" applyProtection="1">
      <alignment horizontal="right" vertical="center"/>
    </xf>
    <xf numFmtId="44" fontId="9" fillId="3" borderId="3" xfId="2" applyNumberFormat="1" applyFont="1" applyFill="1" applyBorder="1" applyAlignment="1" applyProtection="1">
      <alignment horizontal="right"/>
    </xf>
    <xf numFmtId="0" fontId="13" fillId="0" borderId="0" xfId="0" applyFont="1" applyBorder="1"/>
    <xf numFmtId="44" fontId="0" fillId="0" borderId="0" xfId="2" applyNumberFormat="1" applyFont="1"/>
    <xf numFmtId="0" fontId="9" fillId="0" borderId="6" xfId="0" applyFont="1" applyFill="1" applyBorder="1" applyAlignment="1">
      <alignment horizontal="center"/>
    </xf>
    <xf numFmtId="0" fontId="9" fillId="0" borderId="7" xfId="0" applyFont="1" applyFill="1" applyBorder="1" applyAlignment="1">
      <alignment horizontal="center"/>
    </xf>
    <xf numFmtId="0" fontId="9" fillId="0" borderId="8" xfId="0" applyFont="1" applyFill="1" applyBorder="1" applyAlignment="1">
      <alignment horizontal="center"/>
    </xf>
    <xf numFmtId="0" fontId="9" fillId="3" borderId="3" xfId="0" applyFont="1" applyFill="1" applyBorder="1"/>
    <xf numFmtId="0" fontId="9" fillId="2" borderId="3" xfId="0" applyFont="1" applyFill="1" applyBorder="1"/>
    <xf numFmtId="0" fontId="9" fillId="4" borderId="3" xfId="0" applyFont="1" applyFill="1" applyBorder="1"/>
    <xf numFmtId="0" fontId="9" fillId="5" borderId="3" xfId="0" applyFont="1" applyFill="1" applyBorder="1"/>
    <xf numFmtId="0" fontId="4" fillId="2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left"/>
    </xf>
    <xf numFmtId="0" fontId="9" fillId="0" borderId="3" xfId="0" applyFont="1" applyFill="1" applyBorder="1" applyAlignment="1">
      <alignment horizontal="left"/>
    </xf>
  </cellXfs>
  <cellStyles count="4">
    <cellStyle name="Moeda" xfId="2" builtinId="4"/>
    <cellStyle name="Normal" xfId="0" builtinId="0"/>
    <cellStyle name="Porcentagem" xfId="3" builtinId="5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5"/>
  <sheetViews>
    <sheetView tabSelected="1" workbookViewId="0">
      <selection activeCell="A2" sqref="A2:C2"/>
    </sheetView>
  </sheetViews>
  <sheetFormatPr defaultRowHeight="15" x14ac:dyDescent="0.25"/>
  <cols>
    <col min="1" max="1" width="60.140625" customWidth="1"/>
    <col min="2" max="2" width="12.140625" customWidth="1"/>
    <col min="3" max="3" width="15" customWidth="1"/>
  </cols>
  <sheetData>
    <row r="1" spans="1:3" ht="15.75" x14ac:dyDescent="0.25">
      <c r="A1" s="1"/>
      <c r="B1" s="1"/>
      <c r="C1" s="2"/>
    </row>
    <row r="2" spans="1:3" ht="18" x14ac:dyDescent="0.25">
      <c r="A2" s="52" t="s">
        <v>55</v>
      </c>
      <c r="B2" s="52"/>
      <c r="C2" s="52"/>
    </row>
    <row r="3" spans="1:3" ht="18" x14ac:dyDescent="0.25">
      <c r="A3" s="3"/>
      <c r="B3" s="3"/>
      <c r="C3" s="4"/>
    </row>
    <row r="4" spans="1:3" x14ac:dyDescent="0.25">
      <c r="A4" s="5" t="s">
        <v>0</v>
      </c>
      <c r="B4" s="6">
        <v>954</v>
      </c>
      <c r="C4" s="7"/>
    </row>
    <row r="5" spans="1:3" x14ac:dyDescent="0.25">
      <c r="A5" s="5" t="s">
        <v>1</v>
      </c>
      <c r="B5" s="6">
        <v>1735.57</v>
      </c>
      <c r="C5" s="8"/>
    </row>
    <row r="6" spans="1:3" x14ac:dyDescent="0.25">
      <c r="A6" s="5" t="s">
        <v>2</v>
      </c>
      <c r="B6" s="9" t="s">
        <v>56</v>
      </c>
      <c r="C6" s="8"/>
    </row>
    <row r="7" spans="1:3" x14ac:dyDescent="0.25">
      <c r="A7" s="10"/>
      <c r="B7" s="11"/>
      <c r="C7" s="12"/>
    </row>
    <row r="8" spans="1:3" x14ac:dyDescent="0.25">
      <c r="A8" s="13" t="s">
        <v>3</v>
      </c>
      <c r="B8" s="14" t="s">
        <v>4</v>
      </c>
      <c r="C8" s="15" t="s">
        <v>5</v>
      </c>
    </row>
    <row r="9" spans="1:3" x14ac:dyDescent="0.25">
      <c r="A9" s="53" t="s">
        <v>6</v>
      </c>
      <c r="B9" s="53"/>
      <c r="C9" s="53"/>
    </row>
    <row r="10" spans="1:3" x14ac:dyDescent="0.25">
      <c r="A10" s="54"/>
      <c r="B10" s="54"/>
      <c r="C10" s="54"/>
    </row>
    <row r="11" spans="1:3" x14ac:dyDescent="0.25">
      <c r="A11" s="50" t="s">
        <v>7</v>
      </c>
      <c r="B11" s="50"/>
      <c r="C11" s="50"/>
    </row>
    <row r="12" spans="1:3" x14ac:dyDescent="0.25">
      <c r="A12" s="16" t="s">
        <v>8</v>
      </c>
      <c r="B12" s="17"/>
      <c r="C12" s="18">
        <f>B5</f>
        <v>1735.57</v>
      </c>
    </row>
    <row r="13" spans="1:3" x14ac:dyDescent="0.25">
      <c r="A13" s="16" t="s">
        <v>9</v>
      </c>
      <c r="B13" s="19">
        <v>0.2</v>
      </c>
      <c r="C13" s="18">
        <v>0</v>
      </c>
    </row>
    <row r="14" spans="1:3" x14ac:dyDescent="0.25">
      <c r="A14" s="16" t="s">
        <v>10</v>
      </c>
      <c r="B14" s="19">
        <v>0</v>
      </c>
      <c r="C14" s="18">
        <f>B5*B14</f>
        <v>0</v>
      </c>
    </row>
    <row r="15" spans="1:3" x14ac:dyDescent="0.25">
      <c r="A15" s="16" t="s">
        <v>11</v>
      </c>
      <c r="B15" s="17">
        <v>0</v>
      </c>
      <c r="C15" s="18">
        <v>0</v>
      </c>
    </row>
    <row r="16" spans="1:3" x14ac:dyDescent="0.25">
      <c r="A16" s="20" t="s">
        <v>12</v>
      </c>
      <c r="B16" s="21"/>
      <c r="C16" s="22">
        <f>SUM(C12:C15)</f>
        <v>1735.57</v>
      </c>
    </row>
    <row r="17" spans="1:3" x14ac:dyDescent="0.25">
      <c r="A17" s="23"/>
      <c r="B17" s="24"/>
      <c r="C17" s="25"/>
    </row>
    <row r="18" spans="1:3" x14ac:dyDescent="0.25">
      <c r="A18" s="50" t="s">
        <v>13</v>
      </c>
      <c r="B18" s="50"/>
      <c r="C18" s="50"/>
    </row>
    <row r="19" spans="1:3" x14ac:dyDescent="0.25">
      <c r="A19" s="49" t="s">
        <v>14</v>
      </c>
      <c r="B19" s="49"/>
      <c r="C19" s="49"/>
    </row>
    <row r="20" spans="1:3" x14ac:dyDescent="0.25">
      <c r="A20" s="16" t="s">
        <v>15</v>
      </c>
      <c r="B20" s="26">
        <v>0.2</v>
      </c>
      <c r="C20" s="18">
        <f>B20*C$16</f>
        <v>347.11400000000003</v>
      </c>
    </row>
    <row r="21" spans="1:3" x14ac:dyDescent="0.25">
      <c r="A21" s="16" t="s">
        <v>16</v>
      </c>
      <c r="B21" s="26">
        <v>0.08</v>
      </c>
      <c r="C21" s="18">
        <f>B21*C$16</f>
        <v>138.84559999999999</v>
      </c>
    </row>
    <row r="22" spans="1:3" x14ac:dyDescent="0.25">
      <c r="A22" s="16" t="s">
        <v>17</v>
      </c>
      <c r="B22" s="26">
        <v>1.4999999999999999E-2</v>
      </c>
      <c r="C22" s="18">
        <f t="shared" ref="C22:C27" si="0">B22*C$16</f>
        <v>26.033549999999998</v>
      </c>
    </row>
    <row r="23" spans="1:3" x14ac:dyDescent="0.25">
      <c r="A23" s="16" t="s">
        <v>18</v>
      </c>
      <c r="B23" s="26">
        <v>0.01</v>
      </c>
      <c r="C23" s="18">
        <f t="shared" si="0"/>
        <v>17.355699999999999</v>
      </c>
    </row>
    <row r="24" spans="1:3" x14ac:dyDescent="0.25">
      <c r="A24" s="16" t="s">
        <v>19</v>
      </c>
      <c r="B24" s="26">
        <v>2E-3</v>
      </c>
      <c r="C24" s="18">
        <f t="shared" si="0"/>
        <v>3.4711400000000001</v>
      </c>
    </row>
    <row r="25" spans="1:3" x14ac:dyDescent="0.25">
      <c r="A25" s="16" t="s">
        <v>20</v>
      </c>
      <c r="B25" s="26">
        <v>6.0000000000000001E-3</v>
      </c>
      <c r="C25" s="18">
        <f t="shared" si="0"/>
        <v>10.41342</v>
      </c>
    </row>
    <row r="26" spans="1:3" x14ac:dyDescent="0.25">
      <c r="A26" s="16" t="s">
        <v>21</v>
      </c>
      <c r="B26" s="26">
        <v>2.5000000000000001E-2</v>
      </c>
      <c r="C26" s="18">
        <f t="shared" si="0"/>
        <v>43.389250000000004</v>
      </c>
    </row>
    <row r="27" spans="1:3" x14ac:dyDescent="0.25">
      <c r="A27" s="16" t="s">
        <v>22</v>
      </c>
      <c r="B27" s="26">
        <v>0.03</v>
      </c>
      <c r="C27" s="18">
        <f t="shared" si="0"/>
        <v>52.067099999999996</v>
      </c>
    </row>
    <row r="28" spans="1:3" x14ac:dyDescent="0.25">
      <c r="A28" s="27" t="s">
        <v>23</v>
      </c>
      <c r="B28" s="28">
        <f>SUM(B20:B27)</f>
        <v>0.3680000000000001</v>
      </c>
      <c r="C28" s="29">
        <f>SUM(C20:C27)</f>
        <v>638.68975999999998</v>
      </c>
    </row>
    <row r="29" spans="1:3" x14ac:dyDescent="0.25">
      <c r="A29" s="49" t="s">
        <v>24</v>
      </c>
      <c r="B29" s="49"/>
      <c r="C29" s="49"/>
    </row>
    <row r="30" spans="1:3" x14ac:dyDescent="0.25">
      <c r="A30" s="16" t="s">
        <v>25</v>
      </c>
      <c r="B30" s="26">
        <v>8.3330000000000001E-2</v>
      </c>
      <c r="C30" s="18">
        <f>B30*C$16</f>
        <v>144.62504809999999</v>
      </c>
    </row>
    <row r="31" spans="1:3" x14ac:dyDescent="0.25">
      <c r="A31" s="16" t="s">
        <v>26</v>
      </c>
      <c r="B31" s="26">
        <v>2.7779999999999999E-2</v>
      </c>
      <c r="C31" s="18">
        <f>B31*C$16</f>
        <v>48.214134599999994</v>
      </c>
    </row>
    <row r="32" spans="1:3" x14ac:dyDescent="0.25">
      <c r="A32" s="30" t="s">
        <v>27</v>
      </c>
      <c r="B32" s="26">
        <f>SUM(B30:B31)</f>
        <v>0.11111</v>
      </c>
      <c r="C32" s="18">
        <f>B32*C$16</f>
        <v>192.83918269999998</v>
      </c>
    </row>
    <row r="33" spans="1:3" x14ac:dyDescent="0.25">
      <c r="A33" s="31" t="s">
        <v>28</v>
      </c>
      <c r="B33" s="26">
        <f>B28*B32</f>
        <v>4.0888480000000012E-2</v>
      </c>
      <c r="C33" s="18">
        <f>B33*C$16</f>
        <v>70.964819233600011</v>
      </c>
    </row>
    <row r="34" spans="1:3" x14ac:dyDescent="0.25">
      <c r="A34" s="27" t="s">
        <v>29</v>
      </c>
      <c r="B34" s="28">
        <f>SUM(B32:B33)</f>
        <v>0.15199848000000002</v>
      </c>
      <c r="C34" s="29">
        <f>SUM(C32:C33)</f>
        <v>263.80400193359998</v>
      </c>
    </row>
    <row r="35" spans="1:3" x14ac:dyDescent="0.25">
      <c r="A35" s="49" t="s">
        <v>30</v>
      </c>
      <c r="B35" s="49"/>
      <c r="C35" s="49"/>
    </row>
    <row r="36" spans="1:3" x14ac:dyDescent="0.25">
      <c r="A36" s="32" t="s">
        <v>31</v>
      </c>
      <c r="B36" s="26">
        <v>7.3999999999999999E-4</v>
      </c>
      <c r="C36" s="33">
        <f>B36*C$16</f>
        <v>1.2843217999999998</v>
      </c>
    </row>
    <row r="37" spans="1:3" x14ac:dyDescent="0.25">
      <c r="A37" s="31" t="s">
        <v>32</v>
      </c>
      <c r="B37" s="26">
        <f>B28*B36</f>
        <v>2.7232000000000005E-4</v>
      </c>
      <c r="C37" s="18">
        <f>B37*C$16</f>
        <v>0.47263042240000008</v>
      </c>
    </row>
    <row r="38" spans="1:3" x14ac:dyDescent="0.25">
      <c r="A38" s="27" t="s">
        <v>33</v>
      </c>
      <c r="B38" s="28">
        <f>SUM(B36:B37)</f>
        <v>1.0123200000000001E-3</v>
      </c>
      <c r="C38" s="29">
        <f>SUM(C36:C37)</f>
        <v>1.7569522223999998</v>
      </c>
    </row>
    <row r="39" spans="1:3" x14ac:dyDescent="0.25">
      <c r="A39" s="49" t="s">
        <v>34</v>
      </c>
      <c r="B39" s="49"/>
      <c r="C39" s="49"/>
    </row>
    <row r="40" spans="1:3" x14ac:dyDescent="0.25">
      <c r="A40" s="34" t="s">
        <v>35</v>
      </c>
      <c r="B40" s="26">
        <v>4.1700000000000001E-3</v>
      </c>
      <c r="C40" s="18">
        <f t="shared" ref="C40:C45" si="1">B40*C$16</f>
        <v>7.2373269000000002</v>
      </c>
    </row>
    <row r="41" spans="1:3" x14ac:dyDescent="0.25">
      <c r="A41" s="34" t="s">
        <v>36</v>
      </c>
      <c r="B41" s="26">
        <v>1.67E-3</v>
      </c>
      <c r="C41" s="18">
        <f t="shared" si="1"/>
        <v>2.8984019000000001</v>
      </c>
    </row>
    <row r="42" spans="1:3" x14ac:dyDescent="0.25">
      <c r="A42" s="34" t="s">
        <v>37</v>
      </c>
      <c r="B42" s="26">
        <v>3.04E-2</v>
      </c>
      <c r="C42" s="18">
        <f t="shared" si="1"/>
        <v>52.761327999999999</v>
      </c>
    </row>
    <row r="43" spans="1:3" x14ac:dyDescent="0.25">
      <c r="A43" s="34" t="s">
        <v>38</v>
      </c>
      <c r="B43" s="26">
        <v>1.6000000000000001E-3</v>
      </c>
      <c r="C43" s="18">
        <f t="shared" si="1"/>
        <v>2.7769119999999998</v>
      </c>
    </row>
    <row r="44" spans="1:3" x14ac:dyDescent="0.25">
      <c r="A44" s="34" t="s">
        <v>39</v>
      </c>
      <c r="B44" s="26">
        <v>7.6E-3</v>
      </c>
      <c r="C44" s="18">
        <f t="shared" si="1"/>
        <v>13.190332</v>
      </c>
    </row>
    <row r="45" spans="1:3" x14ac:dyDescent="0.25">
      <c r="A45" s="35" t="s">
        <v>40</v>
      </c>
      <c r="B45" s="26">
        <v>4.0000000000000002E-4</v>
      </c>
      <c r="C45" s="33">
        <f t="shared" si="1"/>
        <v>0.69422799999999996</v>
      </c>
    </row>
    <row r="46" spans="1:3" x14ac:dyDescent="0.25">
      <c r="A46" s="27" t="s">
        <v>41</v>
      </c>
      <c r="B46" s="28">
        <f>SUM(B40:B45)</f>
        <v>4.5839999999999999E-2</v>
      </c>
      <c r="C46" s="29">
        <f>SUM(C40:C45)</f>
        <v>79.558528799999991</v>
      </c>
    </row>
    <row r="47" spans="1:3" x14ac:dyDescent="0.25">
      <c r="A47" s="49" t="s">
        <v>42</v>
      </c>
      <c r="B47" s="49"/>
      <c r="C47" s="49"/>
    </row>
    <row r="48" spans="1:3" x14ac:dyDescent="0.25">
      <c r="A48" s="16" t="s">
        <v>43</v>
      </c>
      <c r="B48" s="26">
        <f>((1/12)*100)%</f>
        <v>8.3333333333333315E-2</v>
      </c>
      <c r="C48" s="18">
        <f>B48*C$16</f>
        <v>144.6308333333333</v>
      </c>
    </row>
    <row r="49" spans="1:3" x14ac:dyDescent="0.25">
      <c r="A49" s="16" t="s">
        <v>44</v>
      </c>
      <c r="B49" s="26">
        <v>1.389E-2</v>
      </c>
      <c r="C49" s="18">
        <f t="shared" ref="C49:C53" si="2">B49*C$16</f>
        <v>24.107067299999997</v>
      </c>
    </row>
    <row r="50" spans="1:3" x14ac:dyDescent="0.25">
      <c r="A50" s="16" t="s">
        <v>45</v>
      </c>
      <c r="B50" s="26">
        <f>((5/30)/12)*0.015*1</f>
        <v>2.0833333333333332E-4</v>
      </c>
      <c r="C50" s="18">
        <f t="shared" si="2"/>
        <v>0.36157708333333327</v>
      </c>
    </row>
    <row r="51" spans="1:3" x14ac:dyDescent="0.25">
      <c r="A51" s="16" t="s">
        <v>46</v>
      </c>
      <c r="B51" s="26">
        <v>2.7699999999999999E-3</v>
      </c>
      <c r="C51" s="18">
        <f t="shared" si="2"/>
        <v>4.8075288999999994</v>
      </c>
    </row>
    <row r="52" spans="1:3" x14ac:dyDescent="0.25">
      <c r="A52" s="16" t="s">
        <v>47</v>
      </c>
      <c r="B52" s="26">
        <f>((15/30)/12)*0.0078*1</f>
        <v>3.2499999999999999E-4</v>
      </c>
      <c r="C52" s="18">
        <f t="shared" si="2"/>
        <v>0.56406024999999993</v>
      </c>
    </row>
    <row r="53" spans="1:3" x14ac:dyDescent="0.25">
      <c r="A53" s="32" t="s">
        <v>48</v>
      </c>
      <c r="B53" s="26">
        <v>1.9439999999999999E-2</v>
      </c>
      <c r="C53" s="33">
        <f t="shared" si="2"/>
        <v>33.739480799999995</v>
      </c>
    </row>
    <row r="54" spans="1:3" x14ac:dyDescent="0.25">
      <c r="A54" s="36" t="s">
        <v>27</v>
      </c>
      <c r="B54" s="26">
        <f>SUM(B48:B53)</f>
        <v>0.11996666666666665</v>
      </c>
      <c r="C54" s="18">
        <f>SUM(C48:C53)</f>
        <v>208.21054766666666</v>
      </c>
    </row>
    <row r="55" spans="1:3" x14ac:dyDescent="0.25">
      <c r="A55" s="32" t="s">
        <v>49</v>
      </c>
      <c r="B55" s="26">
        <f>B54*B28</f>
        <v>4.4147733333333342E-2</v>
      </c>
      <c r="C55" s="33">
        <f>B55*C$16</f>
        <v>76.621481541333338</v>
      </c>
    </row>
    <row r="56" spans="1:3" x14ac:dyDescent="0.25">
      <c r="A56" s="27" t="s">
        <v>50</v>
      </c>
      <c r="B56" s="28">
        <f>SUM(B54:B55)</f>
        <v>0.16411439999999999</v>
      </c>
      <c r="C56" s="29">
        <f>SUM(C54:C55)</f>
        <v>284.83202920799999</v>
      </c>
    </row>
    <row r="57" spans="1:3" x14ac:dyDescent="0.25">
      <c r="A57" s="20" t="s">
        <v>51</v>
      </c>
      <c r="B57" s="37">
        <f>B28+B34+B38+B46+B56</f>
        <v>0.73096520000000009</v>
      </c>
      <c r="C57" s="38">
        <f>C28+C34+C38+C46+C56</f>
        <v>1268.6412721639999</v>
      </c>
    </row>
    <row r="58" spans="1:3" x14ac:dyDescent="0.25">
      <c r="A58" s="23"/>
      <c r="B58" s="24"/>
      <c r="C58" s="25"/>
    </row>
    <row r="59" spans="1:3" x14ac:dyDescent="0.25">
      <c r="A59" s="50" t="s">
        <v>52</v>
      </c>
      <c r="B59" s="50"/>
      <c r="C59" s="50"/>
    </row>
    <row r="60" spans="1:3" ht="44.25" x14ac:dyDescent="0.25">
      <c r="A60" s="39" t="s">
        <v>57</v>
      </c>
      <c r="B60" s="40">
        <f>18*22</f>
        <v>396</v>
      </c>
      <c r="C60" s="41">
        <f>B60</f>
        <v>396</v>
      </c>
    </row>
    <row r="61" spans="1:3" x14ac:dyDescent="0.25">
      <c r="A61" s="51" t="s">
        <v>53</v>
      </c>
      <c r="B61" s="51"/>
      <c r="C61" s="38">
        <f>SUM(C60:C60)</f>
        <v>396</v>
      </c>
    </row>
    <row r="62" spans="1:3" x14ac:dyDescent="0.25">
      <c r="A62" s="45"/>
      <c r="B62" s="46"/>
      <c r="C62" s="47"/>
    </row>
    <row r="63" spans="1:3" x14ac:dyDescent="0.25">
      <c r="A63" s="48" t="s">
        <v>54</v>
      </c>
      <c r="B63" s="48"/>
      <c r="C63" s="42">
        <f>C61+C57+C16</f>
        <v>3400.2112721639996</v>
      </c>
    </row>
    <row r="64" spans="1:3" x14ac:dyDescent="0.25">
      <c r="A64" s="49"/>
      <c r="B64" s="49"/>
      <c r="C64" s="49"/>
    </row>
    <row r="65" spans="1:3" x14ac:dyDescent="0.25">
      <c r="A65" s="43"/>
      <c r="C65" s="44"/>
    </row>
  </sheetData>
  <mergeCells count="15">
    <mergeCell ref="A19:C19"/>
    <mergeCell ref="A2:C2"/>
    <mergeCell ref="A9:C9"/>
    <mergeCell ref="A10:C10"/>
    <mergeCell ref="A11:C11"/>
    <mergeCell ref="A18:C18"/>
    <mergeCell ref="A62:C62"/>
    <mergeCell ref="A63:B63"/>
    <mergeCell ref="A64:C64"/>
    <mergeCell ref="A29:C29"/>
    <mergeCell ref="A35:C35"/>
    <mergeCell ref="A39:C39"/>
    <mergeCell ref="A47:C47"/>
    <mergeCell ref="A59:C59"/>
    <mergeCell ref="A61:B61"/>
  </mergeCells>
  <printOptions horizontalCentered="1"/>
  <pageMargins left="0" right="0" top="0.78740157480314965" bottom="0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Margareth</dc:creator>
  <cp:lastModifiedBy>Usuário do Windows</cp:lastModifiedBy>
  <cp:lastPrinted>2018-09-26T18:28:40Z</cp:lastPrinted>
  <dcterms:created xsi:type="dcterms:W3CDTF">2018-09-26T18:26:55Z</dcterms:created>
  <dcterms:modified xsi:type="dcterms:W3CDTF">2019-05-29T13:54:36Z</dcterms:modified>
</cp:coreProperties>
</file>