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MSAP\CONVÊNIOS\2021\OUTUBRO\PRAÇA_CEHAB\ENVIADO_GMC_LICITAÇÃO_EM_31102021\"/>
    </mc:Choice>
  </mc:AlternateContent>
  <xr:revisionPtr revIDLastSave="0" documentId="13_ncr:1_{335599BC-19F5-4B68-B7C8-197BD8EA49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_Orç" sheetId="1" r:id="rId1"/>
    <sheet name="Cronograma" sheetId="2" r:id="rId2"/>
  </sheets>
  <externalReferences>
    <externalReference r:id="rId3"/>
  </externalReferences>
  <definedNames>
    <definedName name="ACOMPANHAMENTO" hidden="1">IF(VALUE([1]MENU!$O$4)=2,"BM","PLE")</definedName>
    <definedName name="AUTOEVENTO" hidden="1">[1]CÁLCULO!$A$12</definedName>
    <definedName name="CÁLCULO.TotalAdmLocal" hidden="1">IF(AUTOEVENTO="manual",SUMIF([1]CÁLCULO!$M$15:$M$286,1,[1]ORÇAMENTO!$X$15:$X$286),0)</definedName>
    <definedName name="CRONO.MaxParc" hidden="1">[1]CRONO!$G65536+[1]CRONO!A1</definedName>
    <definedName name="DESONERACAO" hidden="1">IF(OR(Import.Desoneracao="DESONERADO",Import.Desoneracao="SIM"),"SIM","NÃO")</definedName>
    <definedName name="Excel_BuiltIn_Database" hidden="1">TEXT(Import.DataBase,"mm-aaaa")</definedName>
    <definedName name="Import.Apelido" hidden="1">[1]DADOS!$F$16</definedName>
    <definedName name="Import.CR" hidden="1">[1]DADOS!$F$7</definedName>
    <definedName name="Import.CTEF" hidden="1">[1]DADOS!$F$36</definedName>
    <definedName name="Import.DataBase" hidden="1">OFFSET([1]DADOS!$G$19,0,-1)</definedName>
    <definedName name="Import.DescLote" hidden="1">[1]DADOS!$F$17</definedName>
    <definedName name="Import.Desoneracao" hidden="1">OFFSET([1]DADOS!$G$18,0,-1)</definedName>
    <definedName name="Import.empresa" hidden="1">[1]DADOS!$F$37</definedName>
    <definedName name="Import.Município" hidden="1">[1]DADOS!$F$6</definedName>
    <definedName name="Import.Proponente" hidden="1">[1]DADOS!$F$5</definedName>
    <definedName name="import.recurso" hidden="1">[1]DADOS!$F$4</definedName>
    <definedName name="Import.RegimeExecução" hidden="1">OFFSET([1]DADOS!$G$39,0,-1)</definedName>
    <definedName name="Import.SICONV" hidden="1">[1]DADOS!$F$8</definedName>
    <definedName name="ORÇAMENTO.BancoRef" hidden="1">Plan_Orç!$F$10</definedName>
    <definedName name="ORÇAMENTO.CustoUnitario" hidden="1">ROUND(Plan_Orç!$U1,15-13*Plan_Orç!$AF$10)</definedName>
    <definedName name="ORÇAMENTO.PrecoUnitarioLicitado" hidden="1">Plan_Orç!$AL1</definedName>
    <definedName name="REFERENCIA.Descricao" hidden="1">IF(ISNUMBER(Plan_Orç!$AF1),OFFSET(INDIRECT(ORÇAMENTO.BancoRef),Plan_Orç!$AF1-1,3,1),Plan_Orç!$AF1)</definedName>
    <definedName name="REFERENCIA.Unidade" hidden="1">IF(ISNUMBER(Plan_Orç!$AF1),OFFSET(INDIRECT(ORÇAMENTO.BancoRef),Plan_Orç!$AF1-1,4,1),"-")</definedName>
    <definedName name="SomaAgrup" hidden="1">SUMIF(OFFSET(Plan_Orç!$C1,1,0,Plan_Orç!$D1),"S",OFFSET(Plan_Orç!A1,1,0,Plan_Orç!$D1))</definedName>
    <definedName name="TIPOORCAMENTO" hidden="1">IF(VALUE([1]MENU!$O$3)=2,"Licitado","Proposto")</definedName>
    <definedName name="VTOTAL1" hidden="1">ROUND(Plan_Orç!$T1*Plan_Orç!$W1,15-13*Plan_Orç!$AF$12)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L97" i="1"/>
  <c r="L93" i="1"/>
  <c r="L87" i="1"/>
  <c r="L80" i="1"/>
  <c r="L77" i="1"/>
  <c r="L69" i="1"/>
  <c r="L63" i="1"/>
  <c r="L57" i="1"/>
  <c r="L49" i="1"/>
  <c r="L42" i="1"/>
  <c r="L35" i="1"/>
  <c r="L31" i="1"/>
  <c r="L27" i="1"/>
  <c r="L20" i="1"/>
  <c r="L15" i="1"/>
  <c r="L13" i="1"/>
  <c r="L12" i="1" s="1"/>
  <c r="L11" i="1" s="1"/>
  <c r="F3" i="1"/>
  <c r="F7" i="1"/>
  <c r="B8" i="1"/>
  <c r="L7" i="1"/>
  <c r="K7" i="1"/>
  <c r="J7" i="1"/>
  <c r="G8" i="1"/>
  <c r="G7" i="1"/>
  <c r="G6" i="1"/>
  <c r="F6" i="1"/>
  <c r="B6" i="1"/>
  <c r="A6" i="1"/>
  <c r="K16" i="1"/>
  <c r="K17" i="1"/>
  <c r="K18" i="1"/>
  <c r="K19" i="1"/>
  <c r="K21" i="1"/>
  <c r="K22" i="1"/>
  <c r="K23" i="1"/>
  <c r="K24" i="1"/>
  <c r="K25" i="1"/>
  <c r="K26" i="1"/>
  <c r="K28" i="1"/>
  <c r="K29" i="1"/>
  <c r="K30" i="1"/>
  <c r="K32" i="1"/>
  <c r="K33" i="1"/>
  <c r="K34" i="1"/>
  <c r="K36" i="1"/>
  <c r="K37" i="1"/>
  <c r="K38" i="1"/>
  <c r="K39" i="1"/>
  <c r="K40" i="1"/>
  <c r="K41" i="1"/>
  <c r="K43" i="1"/>
  <c r="K44" i="1"/>
  <c r="K45" i="1"/>
  <c r="K46" i="1"/>
  <c r="K47" i="1"/>
  <c r="K48" i="1"/>
  <c r="K50" i="1"/>
  <c r="K51" i="1"/>
  <c r="K52" i="1"/>
  <c r="K53" i="1"/>
  <c r="K54" i="1"/>
  <c r="K55" i="1"/>
  <c r="K56" i="1"/>
  <c r="K58" i="1"/>
  <c r="K59" i="1"/>
  <c r="K60" i="1"/>
  <c r="K61" i="1"/>
  <c r="K62" i="1"/>
  <c r="K64" i="1"/>
  <c r="K65" i="1"/>
  <c r="K66" i="1"/>
  <c r="K67" i="1"/>
  <c r="K68" i="1"/>
  <c r="K70" i="1"/>
  <c r="K71" i="1"/>
  <c r="K72" i="1"/>
  <c r="K73" i="1"/>
  <c r="K74" i="1"/>
  <c r="K75" i="1"/>
  <c r="K76" i="1"/>
  <c r="K78" i="1"/>
  <c r="K79" i="1"/>
  <c r="K81" i="1"/>
  <c r="K82" i="1"/>
  <c r="K83" i="1"/>
  <c r="K84" i="1"/>
  <c r="K85" i="1"/>
  <c r="K86" i="1"/>
  <c r="K88" i="1"/>
  <c r="K89" i="1"/>
  <c r="K90" i="1"/>
  <c r="K91" i="1"/>
  <c r="K92" i="1"/>
  <c r="K94" i="1"/>
  <c r="K95" i="1"/>
  <c r="K96" i="1"/>
  <c r="K98" i="1"/>
  <c r="K99" i="1"/>
  <c r="K100" i="1"/>
</calcChain>
</file>

<file path=xl/sharedStrings.xml><?xml version="1.0" encoding="utf-8"?>
<sst xmlns="http://schemas.openxmlformats.org/spreadsheetml/2006/main" count="738" uniqueCount="284">
  <si>
    <t>Nível</t>
  </si>
  <si>
    <t>Nível Corrigido</t>
  </si>
  <si>
    <t>Item</t>
  </si>
  <si>
    <t>Fonte</t>
  </si>
  <si>
    <t>Código</t>
  </si>
  <si>
    <t>Descrição</t>
  </si>
  <si>
    <t>Unidade</t>
  </si>
  <si>
    <t>Quantidade</t>
  </si>
  <si>
    <t>Preço Unitário (com BDI) (R$)</t>
  </si>
  <si>
    <t>Preço Total
(R$)</t>
  </si>
  <si>
    <t>Serviço</t>
  </si>
  <si>
    <t>SINAPI</t>
  </si>
  <si>
    <t>BDI 1</t>
  </si>
  <si>
    <t>Meta</t>
  </si>
  <si>
    <t>REFORMA DA PRAÇA CEHAB</t>
  </si>
  <si>
    <t>Nível 2</t>
  </si>
  <si>
    <t>SERVIÇOS DE CAMPO</t>
  </si>
  <si>
    <t>99059</t>
  </si>
  <si>
    <t>CANTEIRO DE OBRA</t>
  </si>
  <si>
    <t>101497</t>
  </si>
  <si>
    <t>COMP 01</t>
  </si>
  <si>
    <t>98458</t>
  </si>
  <si>
    <t>93208</t>
  </si>
  <si>
    <t>MOVIMENTO DE TERRA</t>
  </si>
  <si>
    <t>93358</t>
  </si>
  <si>
    <t>96995</t>
  </si>
  <si>
    <t>COMP 08</t>
  </si>
  <si>
    <t>100981</t>
  </si>
  <si>
    <t>97918</t>
  </si>
  <si>
    <t>COMP 10</t>
  </si>
  <si>
    <t>SERVIÇOS COMPLEMENTARES I</t>
  </si>
  <si>
    <t>97625</t>
  </si>
  <si>
    <t>97629</t>
  </si>
  <si>
    <t>COMP 12</t>
  </si>
  <si>
    <t>SERVIÇOS COMPLEMENTARES II</t>
  </si>
  <si>
    <t>102362</t>
  </si>
  <si>
    <t>SINAPI-I</t>
  </si>
  <si>
    <t>370</t>
  </si>
  <si>
    <t>COMP 09</t>
  </si>
  <si>
    <t>ESTRUTURAS, MEIO FIO E ALVENARIA I</t>
  </si>
  <si>
    <t>COMP 14</t>
  </si>
  <si>
    <t>97094</t>
  </si>
  <si>
    <t>92800</t>
  </si>
  <si>
    <t>94273</t>
  </si>
  <si>
    <t>94274</t>
  </si>
  <si>
    <t>87456</t>
  </si>
  <si>
    <t>ESTRUTURAS, MEIO FIO E ALVENARIA II</t>
  </si>
  <si>
    <t>96556</t>
  </si>
  <si>
    <t>92792</t>
  </si>
  <si>
    <t>94962</t>
  </si>
  <si>
    <t>ESTRUTURAS, MEIO FIO E ALVENARIA III</t>
  </si>
  <si>
    <t>92741</t>
  </si>
  <si>
    <t>92791</t>
  </si>
  <si>
    <t>94964</t>
  </si>
  <si>
    <t>92873</t>
  </si>
  <si>
    <t>92794</t>
  </si>
  <si>
    <t>92263</t>
  </si>
  <si>
    <t>BASES E PAVIMENTOS I</t>
  </si>
  <si>
    <t>COMP 02</t>
  </si>
  <si>
    <t>93679</t>
  </si>
  <si>
    <t>87399</t>
  </si>
  <si>
    <t>101750</t>
  </si>
  <si>
    <t>101094</t>
  </si>
  <si>
    <t>BASES E PAVIMENTOS II</t>
  </si>
  <si>
    <t>PEÇAS DE MADEIRA E FERRO FUNDIDO</t>
  </si>
  <si>
    <t>Cotação</t>
  </si>
  <si>
    <t>COT 01</t>
  </si>
  <si>
    <t>COT 02</t>
  </si>
  <si>
    <t>11953</t>
  </si>
  <si>
    <t>COMP 13</t>
  </si>
  <si>
    <t>COMP 03</t>
  </si>
  <si>
    <t>87367</t>
  </si>
  <si>
    <t>COMP 11</t>
  </si>
  <si>
    <t>INSTALAÇÕES ELÉTRICAS I</t>
  </si>
  <si>
    <t>COMP 04</t>
  </si>
  <si>
    <t>COMP 06</t>
  </si>
  <si>
    <t>INSTALAÇÕES ELÉTRICAS II</t>
  </si>
  <si>
    <t>COMP 05</t>
  </si>
  <si>
    <t>91924</t>
  </si>
  <si>
    <t>93654</t>
  </si>
  <si>
    <t>101876</t>
  </si>
  <si>
    <t>COT 03</t>
  </si>
  <si>
    <t>UM</t>
  </si>
  <si>
    <t>101632</t>
  </si>
  <si>
    <t>PINTURAS</t>
  </si>
  <si>
    <t>88489</t>
  </si>
  <si>
    <t>41595</t>
  </si>
  <si>
    <t>74245/1</t>
  </si>
  <si>
    <t>102219</t>
  </si>
  <si>
    <t>100736</t>
  </si>
  <si>
    <t>BRINQUEDOS PARQUE INFANTIL</t>
  </si>
  <si>
    <t>SCO-RIO</t>
  </si>
  <si>
    <t>PJ 24.10.0147 (A)</t>
  </si>
  <si>
    <t>PJ 24.10.0540 (A)</t>
  </si>
  <si>
    <t>PJ 24.10.0654 (A)</t>
  </si>
  <si>
    <t>SERVIÇOS DE PARQUES E JARDINS</t>
  </si>
  <si>
    <t>COMP 07</t>
  </si>
  <si>
    <t>98504</t>
  </si>
  <si>
    <t>10848</t>
  </si>
  <si>
    <t>Custo Unitário (sem BDI) (R$)</t>
  </si>
  <si>
    <t>BDI
(%)</t>
  </si>
  <si>
    <t>LOTE</t>
  </si>
  <si>
    <t>1.</t>
  </si>
  <si>
    <t>1.1.</t>
  </si>
  <si>
    <t>1.1.1.</t>
  </si>
  <si>
    <t>LOCACAO CONVENCIONAL DE OBRA, UTILIZANDO GABARITO DE TÁBUAS CORRIDAS PONTALETADAS A CADA 2,00M -  2 UTILIZAÇÕES. AF_10/2018</t>
  </si>
  <si>
    <t>M</t>
  </si>
  <si>
    <t>1.2.</t>
  </si>
  <si>
    <t>1.2.1.</t>
  </si>
  <si>
    <t>ENTRADA DE ENERGIA ELÉTRICA, AÉREA, BIFÁSICA, COM CAIXA DE SOBREPOR, CABO DE 10 MM2 E DISJUNTOR DIN 50A (NÃO INCLUSO O POSTE DE CONCRETO). AF_07/2020_P</t>
  </si>
  <si>
    <t>UN</t>
  </si>
  <si>
    <t>1.2.2.</t>
  </si>
  <si>
    <t>PLACA DE OBRA</t>
  </si>
  <si>
    <t xml:space="preserve">M2    </t>
  </si>
  <si>
    <t>1.2.3.</t>
  </si>
  <si>
    <t>TAPUME COM COMPENSADO DE MADEIRA. AF_05/2018</t>
  </si>
  <si>
    <t>M2</t>
  </si>
  <si>
    <t>1.2.4.</t>
  </si>
  <si>
    <t>EXECUÇÃO DE ALMOXARIFADO EM CANTEIRO DE OBRA EM CHAPA DE MADEIRA COMPENSADA, INCLUSO PRATELEIRAS. AF_02/2016</t>
  </si>
  <si>
    <t>1.3.</t>
  </si>
  <si>
    <t>1.3.1.</t>
  </si>
  <si>
    <t>ESCAVAÇÃO MANUAL DE VALA COM PROFUNDIDADE MENOR OU IGUAL A 1,30 M. AF_02/2021</t>
  </si>
  <si>
    <t>M3</t>
  </si>
  <si>
    <t>1.3.2.</t>
  </si>
  <si>
    <t>REATERRO MANUAL APILOADO COM SOQUETE. AF_10/2017</t>
  </si>
  <si>
    <t>1.3.3.</t>
  </si>
  <si>
    <t>ATERRO MANUAL COM SOLO ARGILO-ARENOSO</t>
  </si>
  <si>
    <t>1.3.4.</t>
  </si>
  <si>
    <t>CARGA, MANOBRA E DESCARGA DE ENTULHO EM CAMINHÃO BASCULANTE 6 M³ - CARGA COM ESCAVADEIRA HIDRÁULICA  (CAÇAMBA DE 0,80 M³ / 111 HP) E DESCARGA LIVRE (UNIDADE: M3). AF_07/2020</t>
  </si>
  <si>
    <t>1.3.5.</t>
  </si>
  <si>
    <t>TRANSPORTE COM CAMINHÃO BASCULANTE DE 6 M³, EM VIA URBANA PAVIMENTADA, DMT ATÉ 30 KM (UNIDADE: TXKM). AF_07/2020</t>
  </si>
  <si>
    <t>TXKM</t>
  </si>
  <si>
    <t>1.3.6.</t>
  </si>
  <si>
    <t>ESCAVAÇÃO, INCLUINDO CARGA, DESCARGA E TRANSPORTE EM SOLO DE 1A CATEGORIA COM TRATOR DE ESTEIRAS (100HP/LÂMINA: 2,19M3) E CAMINHÃO BASCULANTE DE 10M3, DMT ATÉ 200M. AF_07/2020</t>
  </si>
  <si>
    <t>1.4.</t>
  </si>
  <si>
    <t>1.4.1.</t>
  </si>
  <si>
    <t>DEMOLIÇÃO DE ALVENARIA PARA QUALQUER TIPO DE BLOCO, DE FORMA MECANIZADA, SEM REAPROVEITAMENTO. AF_12/2017</t>
  </si>
  <si>
    <t>1.4.2.</t>
  </si>
  <si>
    <t>DEMOLIÇÃO DE LAJES, DE FORMA MECANIZADA COM MARTELETE, SEM REAPROVEITAMENTO. AF_12/2017</t>
  </si>
  <si>
    <t>1.4.3.</t>
  </si>
  <si>
    <t>RETIRADA DE BLOCO DE CONCRETO SEXTAVADO INTERTRAVADO DE FORMA MANUAL</t>
  </si>
  <si>
    <t>1.5.</t>
  </si>
  <si>
    <t>1.5.1.</t>
  </si>
  <si>
    <t>ALAMBRADO PARA QUADRA POLIESPORTIVA, ESTRUTURADO POR TUBOS DE ACO GALVANIZADO, (MONTANTES COM DIAMETRO 2", TRAVESSAS E ESCORAS COM DIÂMETRO 1 ¼), COM TELA DE ARAME GALVANIZADO, FIO 14 BWG E MALHA QUADRADA 5X5CM (EXCETO MURETA). AF_03/2021</t>
  </si>
  <si>
    <t>1.5.2.</t>
  </si>
  <si>
    <t>AREIA MEDIA - POSTO JAZIDA/FORNECEDOR (RETIRADO NA JAZIDA, SEM TRANSPORTE)</t>
  </si>
  <si>
    <t xml:space="preserve">M3    </t>
  </si>
  <si>
    <t>1.5.3.</t>
  </si>
  <si>
    <t>ALAMBRADO PARA PARQUE INFANTIL, ESTRUTURADO POR TUBOS DE ACO GALVANIZADO, (MONTANTES COM DIAMETRO 2", TRAVESSAS E ESCORAS COM DIÂMETRO 1 ¼), COM TELA DE ARAME GALVANIZADO, FIO 14 BWG E MALHA QUADRADA 5X5CM (EXCETO MURETA). AF_03/2021</t>
  </si>
  <si>
    <t>1.6.</t>
  </si>
  <si>
    <t>1.6.1.</t>
  </si>
  <si>
    <t xml:space="preserve">ESPALHAMENTO DE BRITA, CAMADA DE 5 CM, SOBRE SOLO </t>
  </si>
  <si>
    <t>1.6.2.</t>
  </si>
  <si>
    <t>CONCRETAGEM DE RADIER, PISO OU LAJE SOBRE SOLO, FCK 30 MPA, PARA ESPESSURA DE 10 CM - LANÇAMENTO, ADENSAMENTO E ACABAMENTO. AF_09/2017</t>
  </si>
  <si>
    <t>1.6.3.</t>
  </si>
  <si>
    <t>CORTE E DOBRA DE AÇO CA-60, DIÂMETRO DE 5,0 MM, UTILIZADO EM LAJE. AF_12/2015</t>
  </si>
  <si>
    <t>KG</t>
  </si>
  <si>
    <t>1.6.4.</t>
  </si>
  <si>
    <t>ASSENTAMENTO DE GUIA (MEIO-FIO) EM TRECHO RETO, CONFECCIONADA EM CONCRETO PRÉ-FABRICADO, DIMENSÕES 100X15X13X30 CM (COMPRIMENTO X BASE INFERIOR X BASE SUPERIOR X ALTURA), PARA VIAS URBANAS (USO VIÁRIO). AF_06/2016</t>
  </si>
  <si>
    <t>1.6.5.</t>
  </si>
  <si>
    <t>ASSENTAMENTO DE GUIA (MEIO-FIO) EM TRECHO CURVO, CONFECCIONADA EM CONCRETO PRÉ-FABRICADO, DIMENSÕES 100X15X13X30 CM (COMPRIMENTO X BASE INFERIOR X BASE SUPERIOR X ALTURA), PARA VIAS URBANAS (USO VIÁRIO). AF_06/2016</t>
  </si>
  <si>
    <t>1.6.6.</t>
  </si>
  <si>
    <t>ALVENARIA DE VEDAÇÃO DE BLOCOS VAZADOS DE CONCRETO DE 14X19X39CM (ESPESSURA 14CM) DE PAREDES COM ÁREA LÍQUIDA MAIOR OU IGUAL A 6M² SEM VÃOS E ARGAMASSA DE ASSENTAMENTO COM PREPARO MANUAL. AF_06/2014</t>
  </si>
  <si>
    <t>1.7.</t>
  </si>
  <si>
    <t>1.7.1.</t>
  </si>
  <si>
    <t>1.7.2.</t>
  </si>
  <si>
    <t>CONCRETAGEM DE SAPATAS, FCK 30 MPA, COM USO DE JERICA  LANÇAMENTO, ADENSAMENTO E ACABAMENTO. AF_06/2017</t>
  </si>
  <si>
    <t>1.7.3.</t>
  </si>
  <si>
    <t>CORTE E DOBRA DE AÇO CA-50, DIÂMETRO DE 6,3 MM, UTILIZADO EM ESTRUTURAS DIVERSAS, EXCETO LAJES. AF_12/2015</t>
  </si>
  <si>
    <t>1.7.4.</t>
  </si>
  <si>
    <t>CONCRETO MAGRO PARA LASTRO, TRAÇO 1:4,5:4,5 (CIMENTO/ AREIA MÉDIA/ BRITA 1)  - PREPARO MECÂNICO COM BETONEIRA 400 L. AF_07/2016</t>
  </si>
  <si>
    <t>1.7.5.</t>
  </si>
  <si>
    <t>1.7.6.</t>
  </si>
  <si>
    <t>1.8.</t>
  </si>
  <si>
    <t>1.8.1.</t>
  </si>
  <si>
    <t>CONCRETAGEM DE VIGAS E LAJES, FCK=20 MPA, PARA QUALQUER TIPO DE LAJE COM BALDES EM EDIFICAÇÃO TÉRREA, COM ÁREA MÉDIA DE LAJES MENOR OU IGUAL A 20 M² - LANÇAMENTO, ADENSAMENTO E ACABAMENTO. AF_12/2015</t>
  </si>
  <si>
    <t>1.8.2.</t>
  </si>
  <si>
    <t>CORTE E DOBRA DE AÇO CA-60, DIÂMETRO DE 5,0 MM, UTILIZADO EM ESTRUTURAS DIVERSAS, EXCETO LAJES. AF_12/2015</t>
  </si>
  <si>
    <t>1.8.3.</t>
  </si>
  <si>
    <t>CONCRETO FCK = 20MPA, TRAÇO 1:2,7:3 (CIMENTO/ AREIA MÉDIA/ BRITA 1)  - PREPARO MECÂNICO COM BETONEIRA 400 L. AF_07/2016</t>
  </si>
  <si>
    <t>1.8.4.</t>
  </si>
  <si>
    <t>LANÇAMENTO COM USO DE BALDES, ADENSAMENTO E ACABAMENTO DE CONCRETO EM ESTRUTURAS. AF_12/2015</t>
  </si>
  <si>
    <t>1.8.5.</t>
  </si>
  <si>
    <t>CORTE E DOBRA DE AÇO CA-50, DIÂMETRO DE 10,0 MM, UTILIZADO EM ESTRUTURAS DIVERSAS, EXCETO LAJES. AF_12/2015</t>
  </si>
  <si>
    <t>1.8.6.</t>
  </si>
  <si>
    <t>FABRICAÇÃO DE FÔRMA PARA PILARES E ESTRUTURAS SIMILARES, EM CHAPA DE MADEIRA COMPENSADA RESINADA, E = 17 MM. AF_09/2020</t>
  </si>
  <si>
    <t>1.8.7.</t>
  </si>
  <si>
    <t>1.9.</t>
  </si>
  <si>
    <t>1.9.1.</t>
  </si>
  <si>
    <t>BASE COM BRITA CORRIDA</t>
  </si>
  <si>
    <t>1.9.2.</t>
  </si>
  <si>
    <t>EXECUÇÃO DE PASSEIO EM PISO INTERTRAVADO, COM BLOCO RETANGULAR COLORIDO DE 20 X 10 CM, ESPESSURA 6 CM. AF_12/2015</t>
  </si>
  <si>
    <t>1.9.3.</t>
  </si>
  <si>
    <t>ARGAMASSA PRONTA PARA CONTRAPISO, PREPARO MANUAL. AF_08/2019</t>
  </si>
  <si>
    <t>1.9.4.</t>
  </si>
  <si>
    <t>PISO CIMENTADO, TRAÇO 1:3 (CIMENTO E AREIA), ACABAMENTO RÚSTICO, ESPESSURA 4,0 CM, PREPARO MECÂNICO DA ARGAMASSA. AF_09/2020</t>
  </si>
  <si>
    <t>1.9.5.</t>
  </si>
  <si>
    <t>PISO PODOTÁTIL, DIRECIONAL OU ALERTA, ASSENTADO SOBRE ARGAMASSA. AF_05/2020</t>
  </si>
  <si>
    <t>1.10.</t>
  </si>
  <si>
    <t>1.10.1.</t>
  </si>
  <si>
    <t>1.10.2.</t>
  </si>
  <si>
    <t>1.10.3.</t>
  </si>
  <si>
    <t>1.10.4.</t>
  </si>
  <si>
    <t>1.10.5.</t>
  </si>
  <si>
    <t>1.11.</t>
  </si>
  <si>
    <t>1.11.1.</t>
  </si>
  <si>
    <t>PÉ DE BANCO CAVALO EM FERRO FUNDIDO</t>
  </si>
  <si>
    <t>PAR</t>
  </si>
  <si>
    <t>1.11.2.</t>
  </si>
  <si>
    <t>RÉGUA DE MADEIRA EM PARAJU OU SIMILAR 6, 50 X 2,00  X 150,00 CM</t>
  </si>
  <si>
    <t>UNIDADE</t>
  </si>
  <si>
    <t>1.11.3.</t>
  </si>
  <si>
    <t>PARAFUSO FRANCES ZINCADO, DIAMETRO 1/2'', COMPRIMENTO 2'', COM PORCA E ARRUELA</t>
  </si>
  <si>
    <t xml:space="preserve">UN    </t>
  </si>
  <si>
    <t>1.11.4.</t>
  </si>
  <si>
    <t>MONTAGEM DE BANCOS</t>
  </si>
  <si>
    <t>UNID</t>
  </si>
  <si>
    <t>1.11.5.</t>
  </si>
  <si>
    <t>LIXEIRA</t>
  </si>
  <si>
    <t>1.11.6.</t>
  </si>
  <si>
    <t>ARGAMASSA TRAÇO 1:1:6 (EM VOLUME DE CIMENTO, CAL E AREIA MÉDIA ÚMIDA) PARA EMBOÇO/MASSA ÚNICA/ASSENTAMENTO DE ALVENARIA DE VEDAÇÃO, PREPARO MANUAL. AF_08/2019</t>
  </si>
  <si>
    <t>1.11.7.</t>
  </si>
  <si>
    <t xml:space="preserve">REVESTIMENTO EXTERNO COM PEDRAS DA REGIÃO (PEDRA MIRACEMA OU SIMILAR) APLICADO EM PANOS SEM VÃOS </t>
  </si>
  <si>
    <t>1.12.</t>
  </si>
  <si>
    <t>1.12.1.</t>
  </si>
  <si>
    <t>POSTE EM AÇO GALVANIZADO H = 3,00 M</t>
  </si>
  <si>
    <t>1.12.2.</t>
  </si>
  <si>
    <t>ELETRODUTO FLEXÍVEL CORRUGADO REFORÇADO, PVC, DN 32 MM (1")</t>
  </si>
  <si>
    <t>1.13.</t>
  </si>
  <si>
    <t>1.13.1.</t>
  </si>
  <si>
    <t>LUMINÁRIA  DE LED P/ ILUMINAÇÃO PÚBLICA DE 138 W/180 W, EM ALUM. OU AÇO INOX</t>
  </si>
  <si>
    <t>1.13.2.</t>
  </si>
  <si>
    <t>CABO DE COBRE FLEXÍVEL ISOLADO, 1,5 MM², ANTI-CHAMA 450/750 V, PARA CIRCUITOS TERMINAIS - FORNECIMENTO E INSTALAÇÃO. AF_12/2015</t>
  </si>
  <si>
    <t>1.13.3.</t>
  </si>
  <si>
    <t>DISJUNTOR MONOPOLAR TIPO DIN, CORRENTE NOMINAL DE 16A - FORNECIMENTO E INSTALAÇÃO. AF_10/2020</t>
  </si>
  <si>
    <t>1.13.4.</t>
  </si>
  <si>
    <t>QUADRO DE DISTRIBUIÇÃO DE ENERGIA EM PVC, DE EMBUTIR, SEM BARRAMENTO, PARA 6 DISJUNTORES - FORNECIMENTO E INSTALAÇÃO. AF_10/2020</t>
  </si>
  <si>
    <t>1.13.5.</t>
  </si>
  <si>
    <t>POSTE LUMINÁRIA PARA JARDIM BALIZADOR 50 CM E27</t>
  </si>
  <si>
    <t>1.13.6.</t>
  </si>
  <si>
    <t>RELÉ FOTOELÉTRICO PARA COMANDO DE ILUMINAÇÃO EXTERNA 1000 W - FORNECIMENTO E INSTALAÇÃO. AF_08/2020</t>
  </si>
  <si>
    <t>1.14.</t>
  </si>
  <si>
    <t>1.14.1.</t>
  </si>
  <si>
    <t>APLICAÇÃO MANUAL DE PINTURA COM TINTA LÁTEX ACRÍLICA EM PAREDES, DUAS DEMÃOS. AF_06/2014</t>
  </si>
  <si>
    <t>1.14.2.</t>
  </si>
  <si>
    <t>PINTURA ACRILICA DE FAIXAS DE DEMARCACAO EM QUADRA POLIESPORTIVA, 5 CM DE LARGURA</t>
  </si>
  <si>
    <t>1.14.3.</t>
  </si>
  <si>
    <t>PINTURA ACRILICA EM PISO CIMENTADO DUAS DEMAOS</t>
  </si>
  <si>
    <t>1.14.4.</t>
  </si>
  <si>
    <t>PINTURA TINTA DE ACABAMENTO (PIGMENTADA) ESMALTE SINTÉTICO ACETINADO EM MADEIRA, 2 DEMÃOS. AF_01/2021</t>
  </si>
  <si>
    <t>1.14.5.</t>
  </si>
  <si>
    <t>PINTURA COM TINTA ACRÍLICA DE ACABAMENTO APLICADA A ROLO OU PINCEL SOBRE SUPERFÍCIES METÁLICAS (EXCETO PERFIL) EXECUTADO EM OBRA (POR DEMÃO). AF_01/2020</t>
  </si>
  <si>
    <t>1.15.</t>
  </si>
  <si>
    <t>1.15.1.</t>
  </si>
  <si>
    <t>Balanco de 0/4 anos composto com 2 cadeiras, presas em correntes galvanizadas, fixadas por meio de bracadeiras, em travessao de tubo de ferro galvanizado (externa e internamente) de 2 1/2" e espessura de parede de 1/8", suspensas em cavaletes de tubo de ferro galvanizado de 2", chumbados em sapatas de concreto, pintados com base Galvite ou similar e 2 demaos de acabamento, conforme projeto FPJ. Fornecimento e colocacao.(desonerado)</t>
  </si>
  <si>
    <t>1.15.2.</t>
  </si>
  <si>
    <t>Escorrega de 0/4 anos com altura de 1,17m em madeira aparelhada e tubos de ferro galvanizado (externa e internamente) de 3/4" e 2" e espessura de parede de 1/8", conforme projeto FPJ, com pintura de base Galvite ou similar, 2 demaos de acabamento. Fornecimento e colocacao.(desonerado)</t>
  </si>
  <si>
    <t>1.15.3.</t>
  </si>
  <si>
    <t>Gangorra de 0/4 anos com 2 pranchas de madeira aparelhada, estas fixadas em tubo de ferro galvanizado (externa e internamente) de 2" e espessura de parede de 1/8", com pintura de base Galvite ou similar e 2 demaos de acabamento, conforme modelo FPJ. Fornecimento e colocacao.(desonerado)</t>
  </si>
  <si>
    <t>1.16.</t>
  </si>
  <si>
    <t>1.16.1.</t>
  </si>
  <si>
    <t>PLANTIO DE PALMEIRA COM ALT. DE MUDA MENOR OU IGUAL A 2,00 M</t>
  </si>
  <si>
    <t>1.16.2.</t>
  </si>
  <si>
    <t>PLANTIO DE GRAMA EM PLACAS. AF_05/2018</t>
  </si>
  <si>
    <t>1.16.3.</t>
  </si>
  <si>
    <t>PLACA DE INAUGURACAO METALICA, *40* CM X *60* CM</t>
  </si>
  <si>
    <t>Nº OPERAÇÃO</t>
  </si>
  <si>
    <t>Nº SICONV</t>
  </si>
  <si>
    <t>PROPONENTE / TOMADOR</t>
  </si>
  <si>
    <t>APELIDO DO EMPREENDIMENTO</t>
  </si>
  <si>
    <t>LOCALIDADE SINAPI</t>
  </si>
  <si>
    <t>DATA BASE</t>
  </si>
  <si>
    <t>PO - PLANILHA ORÇAMENTÁRIA</t>
  </si>
  <si>
    <t>Falta distribuir:</t>
  </si>
  <si>
    <t>Valor (R$)</t>
  </si>
  <si>
    <t>Parcelas:</t>
  </si>
  <si>
    <t>Linhas a somar</t>
  </si>
  <si>
    <t>% Período:</t>
  </si>
  <si>
    <t>Linha</t>
  </si>
  <si>
    <t>calculada</t>
  </si>
  <si>
    <t/>
  </si>
  <si>
    <t>1$</t>
  </si>
  <si>
    <t>2$</t>
  </si>
  <si>
    <t>SICONV 030907/2018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</si>
</sst>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-yy;@"/>
    <numFmt numFmtId="165" formatCode="_-* #,##0.00_-;\-* #,##0.00_-;_-* \-??_-;_-@_-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7" fillId="0" borderId="0"/>
    <xf numFmtId="165" fontId="3" fillId="0" borderId="0" applyFill="0" applyBorder="0" applyAlignment="0" applyProtection="0"/>
    <xf numFmtId="9" fontId="3" fillId="0" borderId="0" applyFill="0" applyBorder="0" applyAlignment="0" applyProtection="0"/>
  </cellStyleXfs>
  <cellXfs count="3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vertical="center"/>
    </xf>
    <xf numFmtId="0" fontId="0" fillId="2" borderId="1" xfId="2" applyFont="1" applyFill="1" applyBorder="1" applyAlignment="1">
      <alignment horizontal="center" vertical="center" wrapText="1"/>
    </xf>
    <xf numFmtId="0" fontId="0" fillId="2" borderId="1" xfId="2" applyFont="1" applyFill="1" applyBorder="1" applyAlignment="1">
      <alignment vertical="center" wrapText="1"/>
    </xf>
    <xf numFmtId="0" fontId="1" fillId="2" borderId="1" xfId="1" applyFont="1" applyFill="1" applyBorder="1" applyAlignment="1">
      <alignment horizontal="center" vertical="center"/>
    </xf>
    <xf numFmtId="164" fontId="0" fillId="2" borderId="1" xfId="2" applyNumberFormat="1" applyFont="1" applyFill="1" applyBorder="1" applyAlignment="1">
      <alignment horizontal="center" vertical="center" shrinkToFit="1"/>
    </xf>
    <xf numFmtId="10" fontId="5" fillId="2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right" vertical="center" wrapText="1"/>
      <protection locked="0"/>
    </xf>
    <xf numFmtId="4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4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5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/>
    </xf>
    <xf numFmtId="0" fontId="5" fillId="2" borderId="1" xfId="2" applyFont="1" applyFill="1" applyBorder="1" applyAlignment="1">
      <alignment horizontal="left" vertical="top" wrapText="1"/>
    </xf>
    <xf numFmtId="0" fontId="0" fillId="2" borderId="1" xfId="2" applyFont="1" applyFill="1" applyBorder="1" applyAlignment="1">
      <alignment horizontal="left" vertical="center" wrapText="1"/>
    </xf>
    <xf numFmtId="4" fontId="0" fillId="0" borderId="0" xfId="0" applyNumberFormat="1"/>
    <xf numFmtId="10" fontId="0" fillId="0" borderId="0" xfId="0" applyNumberFormat="1"/>
    <xf numFmtId="0" fontId="6" fillId="0" borderId="0" xfId="0" applyFont="1"/>
  </cellXfs>
  <cellStyles count="6">
    <cellStyle name="Normal" xfId="0" builtinId="0"/>
    <cellStyle name="Normal 2" xfId="2" xr:uid="{00000000-0005-0000-0000-000001000000}"/>
    <cellStyle name="Normal 3" xfId="3" xr:uid="{08C0D65D-C317-4016-8A27-13FE46EB97A7}"/>
    <cellStyle name="Normal_FICHA DE VERIFICAÇÃO PRELIMINAR - Plano R" xfId="1" xr:uid="{00000000-0005-0000-0000-000002000000}"/>
    <cellStyle name="Porcentagem 2" xfId="5" xr:uid="{583677BC-F14C-49E6-9ACA-EC5B2D2D8139}"/>
    <cellStyle name="Vírgula 2" xfId="4" xr:uid="{FBEF3786-F141-4BD7-83F3-C8792FCF4E79}"/>
  </cellStyles>
  <dxfs count="52"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ill>
        <patternFill patternType="solid">
          <fgColor indexed="26"/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M&#218;LTIPLA%20V3.0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  <sheetName val="MEM_DESCR"/>
    </sheetNames>
    <sheetDataSet>
      <sheetData sheetId="0">
        <row r="3">
          <cell r="O3">
            <v>1</v>
          </cell>
        </row>
        <row r="4">
          <cell r="O4">
            <v>1</v>
          </cell>
        </row>
      </sheetData>
      <sheetData sheetId="1">
        <row r="4">
          <cell r="F4" t="str">
            <v>OGU</v>
          </cell>
        </row>
        <row r="5">
          <cell r="F5" t="str">
            <v>PREFEITURA MUNICIPAL DE SANTO ANTONIO DE PADUA</v>
          </cell>
        </row>
        <row r="6">
          <cell r="F6" t="str">
            <v>SANTO ANTONIO DE PADUA/RIO DE JANEIRO</v>
          </cell>
        </row>
        <row r="7">
          <cell r="F7" t="str">
            <v>865967</v>
          </cell>
        </row>
        <row r="8">
          <cell r="F8" t="str">
            <v>030907/2018</v>
          </cell>
        </row>
        <row r="16">
          <cell r="F16" t="str">
            <v>REFORMA DA PRAÇA CEHAB</v>
          </cell>
        </row>
      </sheetData>
      <sheetData sheetId="2"/>
      <sheetData sheetId="3"/>
      <sheetData sheetId="4">
        <row r="15">
          <cell r="X15">
            <v>517932.65000000014</v>
          </cell>
        </row>
        <row r="16">
          <cell r="X16">
            <v>517932.65</v>
          </cell>
        </row>
        <row r="17">
          <cell r="X17">
            <v>6265.54</v>
          </cell>
        </row>
        <row r="18">
          <cell r="X18">
            <v>6265.54</v>
          </cell>
        </row>
        <row r="19">
          <cell r="X19">
            <v>38361.1</v>
          </cell>
        </row>
        <row r="20">
          <cell r="X20">
            <v>1661.13</v>
          </cell>
        </row>
        <row r="21">
          <cell r="X21">
            <v>1027.0999999999999</v>
          </cell>
        </row>
        <row r="22">
          <cell r="X22">
            <v>29326.11</v>
          </cell>
        </row>
        <row r="23">
          <cell r="X23">
            <v>6346.76</v>
          </cell>
        </row>
        <row r="24">
          <cell r="X24">
            <v>10223.219999999999</v>
          </cell>
        </row>
        <row r="25">
          <cell r="X25">
            <v>1019.76</v>
          </cell>
        </row>
        <row r="26">
          <cell r="X26">
            <v>475.78</v>
          </cell>
        </row>
        <row r="27">
          <cell r="X27">
            <v>680.92</v>
          </cell>
        </row>
        <row r="28">
          <cell r="X28">
            <v>478.52</v>
          </cell>
        </row>
        <row r="29">
          <cell r="X29">
            <v>906.7</v>
          </cell>
        </row>
        <row r="30">
          <cell r="X30">
            <v>6661.54</v>
          </cell>
        </row>
        <row r="31">
          <cell r="X31">
            <v>4944.6400000000003</v>
          </cell>
        </row>
        <row r="32">
          <cell r="X32">
            <v>941.82</v>
          </cell>
        </row>
        <row r="33">
          <cell r="X33">
            <v>2530.96</v>
          </cell>
        </row>
        <row r="34">
          <cell r="X34">
            <v>1471.86</v>
          </cell>
        </row>
        <row r="35">
          <cell r="X35">
            <v>128839.63</v>
          </cell>
        </row>
        <row r="36">
          <cell r="X36">
            <v>116990.5</v>
          </cell>
        </row>
        <row r="37">
          <cell r="X37">
            <v>1347.13</v>
          </cell>
        </row>
        <row r="38">
          <cell r="X38">
            <v>10502</v>
          </cell>
        </row>
        <row r="39">
          <cell r="X39">
            <v>54764.71</v>
          </cell>
        </row>
        <row r="40">
          <cell r="X40">
            <v>2430.08</v>
          </cell>
        </row>
        <row r="41">
          <cell r="X41">
            <v>28480.13</v>
          </cell>
        </row>
        <row r="42">
          <cell r="X42">
            <v>15364.52</v>
          </cell>
        </row>
        <row r="43">
          <cell r="X43">
            <v>5475</v>
          </cell>
        </row>
        <row r="44">
          <cell r="X44">
            <v>1179.8399999999999</v>
          </cell>
        </row>
        <row r="45">
          <cell r="X45">
            <v>1835.14</v>
          </cell>
        </row>
        <row r="46">
          <cell r="X46">
            <v>35101.96</v>
          </cell>
        </row>
        <row r="47">
          <cell r="X47">
            <v>17565.939999999999</v>
          </cell>
        </row>
        <row r="48">
          <cell r="X48">
            <v>2710.82</v>
          </cell>
        </row>
        <row r="49">
          <cell r="X49">
            <v>699.84</v>
          </cell>
        </row>
        <row r="50">
          <cell r="X50">
            <v>2025.77</v>
          </cell>
        </row>
        <row r="51">
          <cell r="X51">
            <v>5165.99</v>
          </cell>
        </row>
        <row r="52">
          <cell r="X52">
            <v>6933.6</v>
          </cell>
        </row>
        <row r="53">
          <cell r="X53">
            <v>11005.55</v>
          </cell>
        </row>
        <row r="54">
          <cell r="X54">
            <v>1781.58</v>
          </cell>
        </row>
        <row r="55">
          <cell r="X55">
            <v>1630.02</v>
          </cell>
        </row>
        <row r="56">
          <cell r="X56">
            <v>522.39</v>
          </cell>
        </row>
        <row r="57">
          <cell r="X57">
            <v>296.27999999999997</v>
          </cell>
        </row>
        <row r="58">
          <cell r="X58">
            <v>2355.2399999999998</v>
          </cell>
        </row>
        <row r="59">
          <cell r="X59">
            <v>1389.95</v>
          </cell>
        </row>
        <row r="60">
          <cell r="X60">
            <v>3030.09</v>
          </cell>
        </row>
        <row r="61">
          <cell r="X61">
            <v>52226.07</v>
          </cell>
        </row>
        <row r="62">
          <cell r="X62">
            <v>1890.26</v>
          </cell>
        </row>
        <row r="63">
          <cell r="X63">
            <v>13428.84</v>
          </cell>
        </row>
        <row r="64">
          <cell r="X64">
            <v>2743.58</v>
          </cell>
        </row>
        <row r="65">
          <cell r="X65">
            <v>7485.19</v>
          </cell>
        </row>
        <row r="66">
          <cell r="X66">
            <v>26678.2</v>
          </cell>
        </row>
        <row r="67">
          <cell r="X67">
            <v>35591.519999999997</v>
          </cell>
        </row>
        <row r="68">
          <cell r="X68">
            <v>1597.87</v>
          </cell>
        </row>
        <row r="69">
          <cell r="X69">
            <v>11350.39</v>
          </cell>
        </row>
        <row r="70">
          <cell r="X70">
            <v>1606.95</v>
          </cell>
        </row>
        <row r="71">
          <cell r="X71">
            <v>5346.79</v>
          </cell>
        </row>
        <row r="72">
          <cell r="X72">
            <v>15689.52</v>
          </cell>
        </row>
        <row r="73">
          <cell r="X73">
            <v>60913.79</v>
          </cell>
        </row>
        <row r="74">
          <cell r="X74">
            <v>6743.37</v>
          </cell>
        </row>
        <row r="75">
          <cell r="X75">
            <v>5876.73</v>
          </cell>
        </row>
        <row r="76">
          <cell r="X76">
            <v>3270.6</v>
          </cell>
        </row>
        <row r="77">
          <cell r="X77">
            <v>2700.66</v>
          </cell>
        </row>
        <row r="78">
          <cell r="X78">
            <v>11317</v>
          </cell>
        </row>
        <row r="79">
          <cell r="X79">
            <v>2100.15</v>
          </cell>
        </row>
        <row r="80">
          <cell r="X80">
            <v>28905.279999999999</v>
          </cell>
        </row>
        <row r="81">
          <cell r="X81">
            <v>10277.41</v>
          </cell>
        </row>
        <row r="82">
          <cell r="X82">
            <v>6618.71</v>
          </cell>
        </row>
        <row r="83">
          <cell r="X83">
            <v>3658.7</v>
          </cell>
        </row>
        <row r="84">
          <cell r="X84">
            <v>15742.77</v>
          </cell>
        </row>
        <row r="85">
          <cell r="X85">
            <v>6937.28</v>
          </cell>
        </row>
        <row r="86">
          <cell r="X86">
            <v>2526.81</v>
          </cell>
        </row>
        <row r="87">
          <cell r="X87">
            <v>56.88</v>
          </cell>
        </row>
        <row r="88">
          <cell r="X88">
            <v>61.96</v>
          </cell>
        </row>
        <row r="89">
          <cell r="X89">
            <v>6087.62</v>
          </cell>
        </row>
        <row r="90">
          <cell r="X90">
            <v>72.22</v>
          </cell>
        </row>
        <row r="91">
          <cell r="X91">
            <v>42242.97</v>
          </cell>
        </row>
        <row r="92">
          <cell r="X92">
            <v>1012.12</v>
          </cell>
        </row>
        <row r="93">
          <cell r="X93">
            <v>4854.8599999999997</v>
          </cell>
        </row>
        <row r="94">
          <cell r="X94">
            <v>16570.78</v>
          </cell>
        </row>
        <row r="95">
          <cell r="X95">
            <v>976.43</v>
          </cell>
        </row>
        <row r="96">
          <cell r="X96">
            <v>18828.78</v>
          </cell>
        </row>
        <row r="97">
          <cell r="X97">
            <v>7453.31</v>
          </cell>
        </row>
        <row r="98">
          <cell r="X98">
            <v>2730.75</v>
          </cell>
        </row>
        <row r="99">
          <cell r="X99">
            <v>2571.25</v>
          </cell>
        </row>
        <row r="100">
          <cell r="X100">
            <v>2151.31</v>
          </cell>
        </row>
        <row r="101">
          <cell r="X101">
            <v>3978.46</v>
          </cell>
        </row>
        <row r="102">
          <cell r="X102">
            <v>1681.47</v>
          </cell>
        </row>
        <row r="103">
          <cell r="X103">
            <v>1437.21</v>
          </cell>
        </row>
        <row r="104">
          <cell r="X104">
            <v>859.78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</sheetData>
      <sheetData sheetId="5">
        <row r="12">
          <cell r="A12">
            <v>2</v>
          </cell>
        </row>
        <row r="15">
          <cell r="M15">
            <v>1</v>
          </cell>
        </row>
        <row r="16">
          <cell r="M16" t="str">
            <v/>
          </cell>
        </row>
        <row r="17">
          <cell r="M17" t="str">
            <v/>
          </cell>
        </row>
        <row r="18">
          <cell r="M18">
            <v>2</v>
          </cell>
        </row>
        <row r="19">
          <cell r="M19" t="str">
            <v/>
          </cell>
        </row>
        <row r="20">
          <cell r="M20">
            <v>3</v>
          </cell>
        </row>
        <row r="21">
          <cell r="M21">
            <v>3</v>
          </cell>
        </row>
        <row r="22">
          <cell r="M22">
            <v>3</v>
          </cell>
        </row>
        <row r="23">
          <cell r="M23">
            <v>3</v>
          </cell>
        </row>
        <row r="24">
          <cell r="M24" t="str">
            <v/>
          </cell>
        </row>
        <row r="25">
          <cell r="M25">
            <v>4</v>
          </cell>
        </row>
        <row r="26">
          <cell r="M26">
            <v>4</v>
          </cell>
        </row>
        <row r="27">
          <cell r="M27">
            <v>4</v>
          </cell>
        </row>
        <row r="28">
          <cell r="M28">
            <v>4</v>
          </cell>
        </row>
        <row r="29">
          <cell r="M29">
            <v>4</v>
          </cell>
        </row>
        <row r="30">
          <cell r="M30">
            <v>4</v>
          </cell>
        </row>
        <row r="31">
          <cell r="M31" t="str">
            <v/>
          </cell>
        </row>
        <row r="32">
          <cell r="M32">
            <v>5</v>
          </cell>
        </row>
        <row r="33">
          <cell r="M33">
            <v>5</v>
          </cell>
        </row>
        <row r="34">
          <cell r="M34">
            <v>5</v>
          </cell>
        </row>
        <row r="35">
          <cell r="M35" t="str">
            <v/>
          </cell>
        </row>
        <row r="36">
          <cell r="M36">
            <v>6</v>
          </cell>
        </row>
        <row r="37">
          <cell r="M37">
            <v>6</v>
          </cell>
        </row>
        <row r="38">
          <cell r="M38">
            <v>6</v>
          </cell>
        </row>
        <row r="39">
          <cell r="M39" t="str">
            <v/>
          </cell>
        </row>
        <row r="40">
          <cell r="M40">
            <v>7</v>
          </cell>
        </row>
        <row r="41">
          <cell r="M41">
            <v>7</v>
          </cell>
        </row>
        <row r="42">
          <cell r="M42">
            <v>7</v>
          </cell>
        </row>
        <row r="43">
          <cell r="M43">
            <v>7</v>
          </cell>
        </row>
        <row r="44">
          <cell r="M44">
            <v>7</v>
          </cell>
        </row>
        <row r="45">
          <cell r="M45">
            <v>7</v>
          </cell>
        </row>
        <row r="46">
          <cell r="M46" t="str">
            <v/>
          </cell>
        </row>
        <row r="47">
          <cell r="M47">
            <v>8</v>
          </cell>
        </row>
        <row r="48">
          <cell r="M48">
            <v>8</v>
          </cell>
        </row>
        <row r="49">
          <cell r="M49">
            <v>8</v>
          </cell>
        </row>
        <row r="50">
          <cell r="M50">
            <v>8</v>
          </cell>
        </row>
        <row r="51">
          <cell r="M51">
            <v>8</v>
          </cell>
        </row>
        <row r="52">
          <cell r="M52">
            <v>8</v>
          </cell>
        </row>
        <row r="53">
          <cell r="M53" t="str">
            <v/>
          </cell>
        </row>
        <row r="54">
          <cell r="M54">
            <v>9</v>
          </cell>
        </row>
        <row r="55">
          <cell r="M55">
            <v>9</v>
          </cell>
        </row>
        <row r="56">
          <cell r="M56">
            <v>9</v>
          </cell>
        </row>
        <row r="57">
          <cell r="M57">
            <v>9</v>
          </cell>
        </row>
        <row r="58">
          <cell r="M58">
            <v>9</v>
          </cell>
        </row>
        <row r="59">
          <cell r="M59">
            <v>9</v>
          </cell>
        </row>
        <row r="60">
          <cell r="M60">
            <v>9</v>
          </cell>
        </row>
        <row r="61">
          <cell r="M61" t="str">
            <v/>
          </cell>
        </row>
        <row r="62">
          <cell r="M62">
            <v>10</v>
          </cell>
        </row>
        <row r="63">
          <cell r="M63">
            <v>10</v>
          </cell>
        </row>
        <row r="64">
          <cell r="M64">
            <v>10</v>
          </cell>
        </row>
        <row r="65">
          <cell r="M65">
            <v>10</v>
          </cell>
        </row>
        <row r="66">
          <cell r="M66">
            <v>10</v>
          </cell>
        </row>
        <row r="67">
          <cell r="M67" t="str">
            <v/>
          </cell>
        </row>
        <row r="68">
          <cell r="M68">
            <v>11</v>
          </cell>
        </row>
        <row r="69">
          <cell r="M69">
            <v>11</v>
          </cell>
        </row>
        <row r="70">
          <cell r="M70">
            <v>11</v>
          </cell>
        </row>
        <row r="71">
          <cell r="M71">
            <v>11</v>
          </cell>
        </row>
        <row r="72">
          <cell r="M72">
            <v>11</v>
          </cell>
        </row>
        <row r="73">
          <cell r="M73" t="str">
            <v/>
          </cell>
        </row>
        <row r="74">
          <cell r="M74">
            <v>12</v>
          </cell>
        </row>
        <row r="75">
          <cell r="M75">
            <v>12</v>
          </cell>
        </row>
        <row r="76">
          <cell r="M76">
            <v>12</v>
          </cell>
        </row>
        <row r="77">
          <cell r="M77">
            <v>12</v>
          </cell>
        </row>
        <row r="78">
          <cell r="M78">
            <v>12</v>
          </cell>
        </row>
        <row r="79">
          <cell r="M79">
            <v>12</v>
          </cell>
        </row>
        <row r="80">
          <cell r="M80">
            <v>12</v>
          </cell>
        </row>
        <row r="81">
          <cell r="M81" t="str">
            <v/>
          </cell>
        </row>
        <row r="82">
          <cell r="M82">
            <v>13</v>
          </cell>
        </row>
        <row r="83">
          <cell r="M83">
            <v>13</v>
          </cell>
        </row>
        <row r="84">
          <cell r="M84" t="str">
            <v/>
          </cell>
        </row>
        <row r="85">
          <cell r="M85">
            <v>14</v>
          </cell>
        </row>
        <row r="86">
          <cell r="M86">
            <v>14</v>
          </cell>
        </row>
        <row r="87">
          <cell r="M87">
            <v>14</v>
          </cell>
        </row>
        <row r="88">
          <cell r="M88">
            <v>14</v>
          </cell>
        </row>
        <row r="89">
          <cell r="M89">
            <v>14</v>
          </cell>
        </row>
        <row r="90">
          <cell r="M90">
            <v>14</v>
          </cell>
        </row>
        <row r="91">
          <cell r="M91" t="str">
            <v/>
          </cell>
        </row>
        <row r="92">
          <cell r="M92">
            <v>15</v>
          </cell>
        </row>
        <row r="93">
          <cell r="M93">
            <v>15</v>
          </cell>
        </row>
        <row r="94">
          <cell r="M94">
            <v>15</v>
          </cell>
        </row>
        <row r="95">
          <cell r="M95">
            <v>15</v>
          </cell>
        </row>
        <row r="96">
          <cell r="M96">
            <v>15</v>
          </cell>
        </row>
        <row r="97">
          <cell r="M97" t="str">
            <v/>
          </cell>
        </row>
        <row r="98">
          <cell r="M98">
            <v>16</v>
          </cell>
        </row>
        <row r="99">
          <cell r="M99">
            <v>16</v>
          </cell>
        </row>
        <row r="100">
          <cell r="M100">
            <v>16</v>
          </cell>
        </row>
        <row r="101">
          <cell r="M101" t="str">
            <v/>
          </cell>
        </row>
        <row r="102">
          <cell r="M102">
            <v>17</v>
          </cell>
        </row>
        <row r="103">
          <cell r="M103">
            <v>17</v>
          </cell>
        </row>
        <row r="104">
          <cell r="M104">
            <v>17</v>
          </cell>
        </row>
        <row r="105">
          <cell r="M105">
            <v>17</v>
          </cell>
        </row>
        <row r="106">
          <cell r="M106">
            <v>17</v>
          </cell>
        </row>
        <row r="107">
          <cell r="M107">
            <v>17</v>
          </cell>
        </row>
        <row r="108">
          <cell r="M108">
            <v>17</v>
          </cell>
        </row>
        <row r="109">
          <cell r="M109">
            <v>17</v>
          </cell>
        </row>
        <row r="110">
          <cell r="M110">
            <v>17</v>
          </cell>
        </row>
        <row r="111">
          <cell r="M111">
            <v>17</v>
          </cell>
        </row>
        <row r="112">
          <cell r="M112">
            <v>17</v>
          </cell>
        </row>
        <row r="113">
          <cell r="M113">
            <v>17</v>
          </cell>
        </row>
        <row r="114">
          <cell r="M114">
            <v>17</v>
          </cell>
        </row>
        <row r="115">
          <cell r="M115">
            <v>17</v>
          </cell>
        </row>
        <row r="116">
          <cell r="M116">
            <v>17</v>
          </cell>
        </row>
        <row r="117">
          <cell r="M117">
            <v>17</v>
          </cell>
        </row>
        <row r="118">
          <cell r="M118">
            <v>17</v>
          </cell>
        </row>
        <row r="119">
          <cell r="M119">
            <v>17</v>
          </cell>
        </row>
        <row r="120">
          <cell r="M120">
            <v>17</v>
          </cell>
        </row>
        <row r="121">
          <cell r="M121">
            <v>17</v>
          </cell>
        </row>
        <row r="122">
          <cell r="M122">
            <v>17</v>
          </cell>
        </row>
        <row r="123">
          <cell r="M123">
            <v>17</v>
          </cell>
        </row>
        <row r="124">
          <cell r="M124">
            <v>17</v>
          </cell>
        </row>
        <row r="125">
          <cell r="M125">
            <v>17</v>
          </cell>
        </row>
        <row r="126">
          <cell r="M126">
            <v>17</v>
          </cell>
        </row>
        <row r="127">
          <cell r="M127">
            <v>17</v>
          </cell>
        </row>
        <row r="128">
          <cell r="M128">
            <v>17</v>
          </cell>
        </row>
        <row r="129">
          <cell r="M129">
            <v>17</v>
          </cell>
        </row>
        <row r="130">
          <cell r="M130">
            <v>17</v>
          </cell>
        </row>
        <row r="131">
          <cell r="M131">
            <v>17</v>
          </cell>
        </row>
        <row r="132">
          <cell r="M132">
            <v>17</v>
          </cell>
        </row>
        <row r="133">
          <cell r="M133">
            <v>17</v>
          </cell>
        </row>
        <row r="134">
          <cell r="M134">
            <v>17</v>
          </cell>
        </row>
        <row r="135">
          <cell r="M135">
            <v>17</v>
          </cell>
        </row>
        <row r="136">
          <cell r="M136">
            <v>17</v>
          </cell>
        </row>
        <row r="137">
          <cell r="M137">
            <v>17</v>
          </cell>
        </row>
        <row r="138">
          <cell r="M138">
            <v>17</v>
          </cell>
        </row>
        <row r="139">
          <cell r="M139">
            <v>17</v>
          </cell>
        </row>
        <row r="140">
          <cell r="M140">
            <v>17</v>
          </cell>
        </row>
        <row r="141">
          <cell r="M141">
            <v>17</v>
          </cell>
        </row>
        <row r="142">
          <cell r="M142">
            <v>17</v>
          </cell>
        </row>
        <row r="143">
          <cell r="M143">
            <v>17</v>
          </cell>
        </row>
        <row r="144">
          <cell r="M144">
            <v>17</v>
          </cell>
        </row>
        <row r="145">
          <cell r="M145">
            <v>17</v>
          </cell>
        </row>
        <row r="146">
          <cell r="M146">
            <v>17</v>
          </cell>
        </row>
        <row r="147">
          <cell r="M147">
            <v>17</v>
          </cell>
        </row>
        <row r="148">
          <cell r="M148">
            <v>17</v>
          </cell>
        </row>
        <row r="149">
          <cell r="M149">
            <v>17</v>
          </cell>
        </row>
        <row r="150">
          <cell r="M150">
            <v>17</v>
          </cell>
        </row>
        <row r="151">
          <cell r="M151">
            <v>17</v>
          </cell>
        </row>
        <row r="152">
          <cell r="M152">
            <v>17</v>
          </cell>
        </row>
        <row r="153">
          <cell r="M153">
            <v>17</v>
          </cell>
        </row>
        <row r="154">
          <cell r="M154">
            <v>17</v>
          </cell>
        </row>
        <row r="155">
          <cell r="M155">
            <v>17</v>
          </cell>
        </row>
        <row r="156">
          <cell r="M156">
            <v>17</v>
          </cell>
        </row>
        <row r="157">
          <cell r="M157">
            <v>17</v>
          </cell>
        </row>
        <row r="158">
          <cell r="M158">
            <v>17</v>
          </cell>
        </row>
        <row r="159">
          <cell r="M159">
            <v>17</v>
          </cell>
        </row>
        <row r="160">
          <cell r="M160">
            <v>17</v>
          </cell>
        </row>
        <row r="161">
          <cell r="M161">
            <v>17</v>
          </cell>
        </row>
        <row r="162">
          <cell r="M162">
            <v>17</v>
          </cell>
        </row>
        <row r="163">
          <cell r="M163">
            <v>17</v>
          </cell>
        </row>
        <row r="164">
          <cell r="M164">
            <v>17</v>
          </cell>
        </row>
        <row r="165">
          <cell r="M165">
            <v>17</v>
          </cell>
        </row>
        <row r="166">
          <cell r="M166">
            <v>17</v>
          </cell>
        </row>
        <row r="167">
          <cell r="M167">
            <v>17</v>
          </cell>
        </row>
        <row r="168">
          <cell r="M168">
            <v>17</v>
          </cell>
        </row>
        <row r="169">
          <cell r="M169">
            <v>17</v>
          </cell>
        </row>
        <row r="170">
          <cell r="M170">
            <v>17</v>
          </cell>
        </row>
        <row r="171">
          <cell r="M171">
            <v>17</v>
          </cell>
        </row>
        <row r="172">
          <cell r="M172">
            <v>17</v>
          </cell>
        </row>
        <row r="173">
          <cell r="M173">
            <v>17</v>
          </cell>
        </row>
        <row r="174">
          <cell r="M174">
            <v>17</v>
          </cell>
        </row>
        <row r="175">
          <cell r="M175">
            <v>17</v>
          </cell>
        </row>
        <row r="176">
          <cell r="M176">
            <v>17</v>
          </cell>
        </row>
        <row r="177">
          <cell r="M177">
            <v>17</v>
          </cell>
        </row>
        <row r="178">
          <cell r="M178">
            <v>17</v>
          </cell>
        </row>
        <row r="179">
          <cell r="M179">
            <v>17</v>
          </cell>
        </row>
        <row r="180">
          <cell r="M180">
            <v>17</v>
          </cell>
        </row>
        <row r="181">
          <cell r="M181">
            <v>17</v>
          </cell>
        </row>
        <row r="182">
          <cell r="M182">
            <v>17</v>
          </cell>
        </row>
        <row r="183">
          <cell r="M183">
            <v>17</v>
          </cell>
        </row>
        <row r="184">
          <cell r="M184">
            <v>17</v>
          </cell>
        </row>
        <row r="185">
          <cell r="M185">
            <v>17</v>
          </cell>
        </row>
        <row r="186">
          <cell r="M186">
            <v>17</v>
          </cell>
        </row>
        <row r="187">
          <cell r="M187">
            <v>17</v>
          </cell>
        </row>
        <row r="188">
          <cell r="M188">
            <v>17</v>
          </cell>
        </row>
        <row r="189">
          <cell r="M189">
            <v>17</v>
          </cell>
        </row>
        <row r="190">
          <cell r="M190">
            <v>17</v>
          </cell>
        </row>
        <row r="191">
          <cell r="M191">
            <v>17</v>
          </cell>
        </row>
        <row r="192">
          <cell r="M192">
            <v>17</v>
          </cell>
        </row>
        <row r="193">
          <cell r="M193">
            <v>17</v>
          </cell>
        </row>
        <row r="194">
          <cell r="M194">
            <v>17</v>
          </cell>
        </row>
        <row r="195">
          <cell r="M195">
            <v>17</v>
          </cell>
        </row>
        <row r="196">
          <cell r="M196">
            <v>17</v>
          </cell>
        </row>
        <row r="197">
          <cell r="M197">
            <v>17</v>
          </cell>
        </row>
        <row r="198">
          <cell r="M198">
            <v>17</v>
          </cell>
        </row>
        <row r="199">
          <cell r="M199">
            <v>17</v>
          </cell>
        </row>
        <row r="200">
          <cell r="M200">
            <v>17</v>
          </cell>
        </row>
        <row r="201">
          <cell r="M201">
            <v>17</v>
          </cell>
        </row>
        <row r="202">
          <cell r="M202">
            <v>17</v>
          </cell>
        </row>
        <row r="203">
          <cell r="M203">
            <v>17</v>
          </cell>
        </row>
        <row r="204">
          <cell r="M204">
            <v>17</v>
          </cell>
        </row>
        <row r="205">
          <cell r="M205">
            <v>17</v>
          </cell>
        </row>
        <row r="206">
          <cell r="M206">
            <v>17</v>
          </cell>
        </row>
        <row r="207">
          <cell r="M207">
            <v>17</v>
          </cell>
        </row>
        <row r="208">
          <cell r="M208">
            <v>17</v>
          </cell>
        </row>
        <row r="209">
          <cell r="M209">
            <v>17</v>
          </cell>
        </row>
        <row r="210">
          <cell r="M210">
            <v>17</v>
          </cell>
        </row>
        <row r="211">
          <cell r="M211">
            <v>17</v>
          </cell>
        </row>
        <row r="212">
          <cell r="M212">
            <v>17</v>
          </cell>
        </row>
        <row r="213">
          <cell r="M213">
            <v>17</v>
          </cell>
        </row>
        <row r="214">
          <cell r="M214">
            <v>17</v>
          </cell>
        </row>
        <row r="215">
          <cell r="M215">
            <v>17</v>
          </cell>
        </row>
        <row r="216">
          <cell r="M216">
            <v>17</v>
          </cell>
        </row>
        <row r="217">
          <cell r="M217">
            <v>17</v>
          </cell>
        </row>
        <row r="218">
          <cell r="M218">
            <v>17</v>
          </cell>
        </row>
        <row r="219">
          <cell r="M219">
            <v>17</v>
          </cell>
        </row>
        <row r="220">
          <cell r="M220">
            <v>17</v>
          </cell>
        </row>
        <row r="221">
          <cell r="M221">
            <v>17</v>
          </cell>
        </row>
        <row r="222">
          <cell r="M222">
            <v>17</v>
          </cell>
        </row>
        <row r="223">
          <cell r="M223">
            <v>17</v>
          </cell>
        </row>
        <row r="224">
          <cell r="M224">
            <v>17</v>
          </cell>
        </row>
        <row r="225">
          <cell r="M225">
            <v>17</v>
          </cell>
        </row>
        <row r="226">
          <cell r="M226">
            <v>17</v>
          </cell>
        </row>
        <row r="227">
          <cell r="M227">
            <v>17</v>
          </cell>
        </row>
        <row r="228">
          <cell r="M228">
            <v>17</v>
          </cell>
        </row>
        <row r="229">
          <cell r="M229">
            <v>17</v>
          </cell>
        </row>
        <row r="230">
          <cell r="M230">
            <v>17</v>
          </cell>
        </row>
        <row r="231">
          <cell r="M231">
            <v>17</v>
          </cell>
        </row>
        <row r="232">
          <cell r="M232">
            <v>17</v>
          </cell>
        </row>
        <row r="233">
          <cell r="M233">
            <v>17</v>
          </cell>
        </row>
        <row r="234">
          <cell r="M234">
            <v>17</v>
          </cell>
        </row>
        <row r="235">
          <cell r="M235">
            <v>17</v>
          </cell>
        </row>
        <row r="236">
          <cell r="M236">
            <v>17</v>
          </cell>
        </row>
        <row r="237">
          <cell r="M237">
            <v>17</v>
          </cell>
        </row>
        <row r="238">
          <cell r="M238">
            <v>17</v>
          </cell>
        </row>
        <row r="239">
          <cell r="M239">
            <v>17</v>
          </cell>
        </row>
        <row r="240">
          <cell r="M240">
            <v>17</v>
          </cell>
        </row>
        <row r="241">
          <cell r="M241">
            <v>17</v>
          </cell>
        </row>
        <row r="242">
          <cell r="M242">
            <v>17</v>
          </cell>
        </row>
        <row r="243">
          <cell r="M243">
            <v>17</v>
          </cell>
        </row>
        <row r="244">
          <cell r="M244">
            <v>17</v>
          </cell>
        </row>
        <row r="245">
          <cell r="M245">
            <v>17</v>
          </cell>
        </row>
        <row r="246">
          <cell r="M246">
            <v>17</v>
          </cell>
        </row>
        <row r="247">
          <cell r="M247">
            <v>17</v>
          </cell>
        </row>
        <row r="248">
          <cell r="M248">
            <v>17</v>
          </cell>
        </row>
        <row r="249">
          <cell r="M249">
            <v>17</v>
          </cell>
        </row>
        <row r="250">
          <cell r="M250">
            <v>17</v>
          </cell>
        </row>
        <row r="251">
          <cell r="M251">
            <v>17</v>
          </cell>
        </row>
        <row r="252">
          <cell r="M252">
            <v>17</v>
          </cell>
        </row>
        <row r="253">
          <cell r="M253">
            <v>17</v>
          </cell>
        </row>
        <row r="254">
          <cell r="M254">
            <v>17</v>
          </cell>
        </row>
        <row r="255">
          <cell r="M255">
            <v>17</v>
          </cell>
        </row>
        <row r="256">
          <cell r="M256">
            <v>17</v>
          </cell>
        </row>
        <row r="257">
          <cell r="M257">
            <v>17</v>
          </cell>
        </row>
        <row r="258">
          <cell r="M258">
            <v>17</v>
          </cell>
        </row>
        <row r="259">
          <cell r="M259">
            <v>17</v>
          </cell>
        </row>
        <row r="260">
          <cell r="M260">
            <v>17</v>
          </cell>
        </row>
        <row r="261">
          <cell r="M261">
            <v>17</v>
          </cell>
        </row>
        <row r="262">
          <cell r="M262">
            <v>17</v>
          </cell>
        </row>
        <row r="263">
          <cell r="M263">
            <v>17</v>
          </cell>
        </row>
        <row r="264">
          <cell r="M264">
            <v>17</v>
          </cell>
        </row>
        <row r="265">
          <cell r="M265">
            <v>17</v>
          </cell>
        </row>
        <row r="266">
          <cell r="M266">
            <v>17</v>
          </cell>
        </row>
        <row r="267">
          <cell r="M267">
            <v>17</v>
          </cell>
        </row>
        <row r="268">
          <cell r="M268">
            <v>17</v>
          </cell>
        </row>
        <row r="269">
          <cell r="M269">
            <v>17</v>
          </cell>
        </row>
        <row r="270">
          <cell r="M270">
            <v>17</v>
          </cell>
        </row>
        <row r="271">
          <cell r="M271">
            <v>17</v>
          </cell>
        </row>
        <row r="272">
          <cell r="M272">
            <v>17</v>
          </cell>
        </row>
        <row r="273">
          <cell r="M273">
            <v>17</v>
          </cell>
        </row>
        <row r="274">
          <cell r="M274">
            <v>17</v>
          </cell>
        </row>
        <row r="275">
          <cell r="M275">
            <v>17</v>
          </cell>
        </row>
        <row r="276">
          <cell r="M276">
            <v>17</v>
          </cell>
        </row>
        <row r="277">
          <cell r="M277">
            <v>17</v>
          </cell>
        </row>
        <row r="278">
          <cell r="M278">
            <v>17</v>
          </cell>
        </row>
        <row r="279">
          <cell r="M279">
            <v>17</v>
          </cell>
        </row>
        <row r="280">
          <cell r="M280">
            <v>17</v>
          </cell>
        </row>
        <row r="281">
          <cell r="M281">
            <v>17</v>
          </cell>
        </row>
        <row r="282">
          <cell r="M282">
            <v>17</v>
          </cell>
        </row>
        <row r="283">
          <cell r="M283">
            <v>17</v>
          </cell>
        </row>
        <row r="284">
          <cell r="M284">
            <v>17</v>
          </cell>
        </row>
        <row r="285">
          <cell r="M285">
            <v>17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00"/>
  <sheetViews>
    <sheetView tabSelected="1" workbookViewId="0">
      <selection activeCell="J15" sqref="J15"/>
    </sheetView>
  </sheetViews>
  <sheetFormatPr defaultRowHeight="15" x14ac:dyDescent="0.25"/>
  <cols>
    <col min="6" max="6" width="30.7109375" customWidth="1"/>
    <col min="12" max="12" width="10.7109375" customWidth="1"/>
  </cols>
  <sheetData>
    <row r="2" spans="1:12" ht="25.5" x14ac:dyDescent="0.25">
      <c r="A2" s="15"/>
      <c r="B2" s="15"/>
      <c r="C2" s="15"/>
      <c r="D2" s="15"/>
      <c r="E2" s="15"/>
      <c r="F2" s="16" t="s">
        <v>272</v>
      </c>
      <c r="G2" s="15"/>
      <c r="H2" s="15"/>
      <c r="I2" s="15"/>
      <c r="J2" s="15"/>
      <c r="K2" s="15"/>
      <c r="L2" s="15"/>
    </row>
    <row r="3" spans="1:12" ht="25.5" x14ac:dyDescent="0.25">
      <c r="A3" s="15"/>
      <c r="B3" s="15"/>
      <c r="C3" s="15"/>
      <c r="D3" s="15"/>
      <c r="E3" s="15"/>
      <c r="F3" s="17" t="str">
        <f>IF(TIPOORCAMENTO="licitado","Orçamento Licitado","Orçamento Base para Licitação")&amp;" - "&amp;import.recurso</f>
        <v>Orçamento Base para Licitação - OGU</v>
      </c>
      <c r="G3" s="15"/>
      <c r="H3" s="15"/>
      <c r="I3" s="15"/>
      <c r="J3" s="15"/>
      <c r="K3" s="15"/>
      <c r="L3" s="15"/>
    </row>
    <row r="4" spans="1:12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38.25" x14ac:dyDescent="0.25">
      <c r="A5" s="18" t="s">
        <v>266</v>
      </c>
      <c r="B5" s="18" t="s">
        <v>267</v>
      </c>
      <c r="C5" s="15"/>
      <c r="D5" s="15"/>
      <c r="E5" s="15"/>
      <c r="F5" s="19" t="s">
        <v>268</v>
      </c>
      <c r="G5" s="32" t="s">
        <v>269</v>
      </c>
      <c r="H5" s="32"/>
      <c r="I5" s="32"/>
      <c r="J5" s="32"/>
      <c r="K5" s="32"/>
      <c r="L5" s="32"/>
    </row>
    <row r="6" spans="1:12" ht="30" x14ac:dyDescent="0.25">
      <c r="A6" s="20" t="str">
        <f>Import.CR</f>
        <v>865967</v>
      </c>
      <c r="B6" s="20" t="str">
        <f>Import.SICONV</f>
        <v>030907/2018</v>
      </c>
      <c r="C6" s="15"/>
      <c r="D6" s="15"/>
      <c r="E6" s="15"/>
      <c r="F6" s="21" t="str">
        <f>Import.Proponente</f>
        <v>PREFEITURA MUNICIPAL DE SANTO ANTONIO DE PADUA</v>
      </c>
      <c r="G6" s="34" t="str">
        <f>Import.Apelido</f>
        <v>REFORMA DA PRAÇA CEHAB</v>
      </c>
      <c r="H6" s="34"/>
      <c r="I6" s="34"/>
      <c r="J6" s="34"/>
      <c r="K6" s="34"/>
      <c r="L6" s="34"/>
    </row>
    <row r="7" spans="1:12" ht="25.5" x14ac:dyDescent="0.25">
      <c r="A7" s="31" t="s">
        <v>270</v>
      </c>
      <c r="B7" s="18" t="s">
        <v>271</v>
      </c>
      <c r="C7" s="15"/>
      <c r="D7" s="15"/>
      <c r="E7" s="15"/>
      <c r="F7" s="19" t="str">
        <f>IF(TIPOORCAMENTO="Licitado","NOME DA EMPRESA","DESCRIÇÃO DO LOTE")</f>
        <v>DESCRIÇÃO DO LOTE</v>
      </c>
      <c r="G7" s="32" t="str">
        <f>IF(TIPOORCAMENTO="Licitado","REGIME DE EXECUÇÃO","MUNICÍPIO / UF")</f>
        <v>MUNICÍPIO / UF</v>
      </c>
      <c r="H7" s="32"/>
      <c r="I7" s="32"/>
      <c r="J7" s="22" t="str">
        <f>IF(TIPOORCAMENTO="Licitado","","BDI 1")</f>
        <v>BDI 1</v>
      </c>
      <c r="K7" s="22" t="str">
        <f>IF(TIPOORCAMENTO="Licitado","","BDI 2")</f>
        <v>BDI 2</v>
      </c>
      <c r="L7" s="22" t="str">
        <f>IF(TIPOORCAMENTO="Licitado","Nº CTEF","BDI 3")</f>
        <v>BDI 3</v>
      </c>
    </row>
    <row r="8" spans="1:12" ht="29.25" customHeight="1" x14ac:dyDescent="0.25">
      <c r="A8" s="31"/>
      <c r="B8" s="23" t="str">
        <f ca="1">TEXT(Import.DataBase,"mm-aa")&amp;IF(DESONERACAO="Sim"," (DES.)"," (N DES.)")</f>
        <v>04-21 (DES.)</v>
      </c>
      <c r="C8" s="15"/>
      <c r="D8" s="15"/>
      <c r="E8" s="15"/>
      <c r="F8" s="15"/>
      <c r="G8" s="33" t="str">
        <f>IF(TIPOORCAMENTO="Licitado",Import.RegimeExecução,Import.Município)</f>
        <v>SANTO ANTONIO DE PADUA/RIO DE JANEIRO</v>
      </c>
      <c r="H8" s="33"/>
      <c r="I8" s="33"/>
      <c r="J8" s="24">
        <v>0.26740000000000003</v>
      </c>
      <c r="K8" s="24">
        <v>0</v>
      </c>
      <c r="L8" s="24">
        <v>0</v>
      </c>
    </row>
    <row r="9" spans="1:12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 ht="60" customHeight="1" x14ac:dyDescent="0.25">
      <c r="A10" s="10" t="s">
        <v>0</v>
      </c>
      <c r="B10" s="10" t="s">
        <v>1</v>
      </c>
      <c r="C10" s="10" t="s">
        <v>2</v>
      </c>
      <c r="D10" s="10" t="s">
        <v>3</v>
      </c>
      <c r="E10" s="10" t="s">
        <v>4</v>
      </c>
      <c r="F10" s="10" t="s">
        <v>5</v>
      </c>
      <c r="G10" s="10" t="s">
        <v>6</v>
      </c>
      <c r="H10" s="10" t="s">
        <v>7</v>
      </c>
      <c r="I10" s="25" t="s">
        <v>99</v>
      </c>
      <c r="J10" s="25" t="s">
        <v>100</v>
      </c>
      <c r="K10" s="25" t="s">
        <v>8</v>
      </c>
      <c r="L10" s="25" t="s">
        <v>9</v>
      </c>
    </row>
    <row r="11" spans="1:12" ht="15" customHeight="1" x14ac:dyDescent="0.25">
      <c r="A11" s="10" t="s">
        <v>101</v>
      </c>
      <c r="B11" s="10" t="s">
        <v>101</v>
      </c>
      <c r="C11" s="11"/>
      <c r="D11" s="10"/>
      <c r="E11" s="10"/>
      <c r="F11" s="12"/>
      <c r="G11" s="10"/>
      <c r="H11" s="13"/>
      <c r="I11" s="26"/>
      <c r="J11" s="26"/>
      <c r="K11" s="26"/>
      <c r="L11" s="27">
        <f>L12</f>
        <v>517932.65</v>
      </c>
    </row>
    <row r="12" spans="1:12" x14ac:dyDescent="0.25">
      <c r="A12" s="10" t="s">
        <v>13</v>
      </c>
      <c r="B12" s="10" t="s">
        <v>13</v>
      </c>
      <c r="C12" s="11" t="s">
        <v>102</v>
      </c>
      <c r="D12" s="10" t="s">
        <v>11</v>
      </c>
      <c r="E12" s="10"/>
      <c r="F12" s="14" t="s">
        <v>14</v>
      </c>
      <c r="G12" s="10"/>
      <c r="H12" s="13"/>
      <c r="I12" s="26"/>
      <c r="J12" s="25" t="s">
        <v>12</v>
      </c>
      <c r="K12" s="26"/>
      <c r="L12" s="27">
        <f>L13+L15+L20+L27+L31+L35+L42+L49+L57+L63+L69+L77+L80+L87+L93+L97</f>
        <v>517932.65</v>
      </c>
    </row>
    <row r="13" spans="1:12" x14ac:dyDescent="0.25">
      <c r="A13" s="1" t="s">
        <v>15</v>
      </c>
      <c r="B13" s="1" t="s">
        <v>15</v>
      </c>
      <c r="C13" s="2" t="s">
        <v>103</v>
      </c>
      <c r="D13" s="1" t="s">
        <v>11</v>
      </c>
      <c r="E13" s="1"/>
      <c r="F13" s="3" t="s">
        <v>16</v>
      </c>
      <c r="G13" s="1"/>
      <c r="H13" s="4"/>
      <c r="I13" s="28"/>
      <c r="J13" s="28"/>
      <c r="K13" s="28"/>
      <c r="L13" s="29">
        <f>L14</f>
        <v>6265.54</v>
      </c>
    </row>
    <row r="14" spans="1:12" ht="51" x14ac:dyDescent="0.25">
      <c r="A14" s="6" t="s">
        <v>10</v>
      </c>
      <c r="B14" s="6" t="s">
        <v>10</v>
      </c>
      <c r="C14" s="7" t="s">
        <v>104</v>
      </c>
      <c r="D14" s="6" t="s">
        <v>11</v>
      </c>
      <c r="E14" s="6" t="s">
        <v>17</v>
      </c>
      <c r="F14" s="8" t="s">
        <v>105</v>
      </c>
      <c r="G14" s="6" t="s">
        <v>106</v>
      </c>
      <c r="H14" s="9">
        <v>103.46</v>
      </c>
      <c r="I14" s="30">
        <v>47.78</v>
      </c>
      <c r="J14" s="30">
        <v>1.2674000000000001</v>
      </c>
      <c r="K14" s="30">
        <f>I14*J14</f>
        <v>60.556372000000003</v>
      </c>
      <c r="L14" s="30">
        <v>6265.54</v>
      </c>
    </row>
    <row r="15" spans="1:12" x14ac:dyDescent="0.25">
      <c r="A15" s="1" t="s">
        <v>15</v>
      </c>
      <c r="B15" s="1" t="s">
        <v>15</v>
      </c>
      <c r="C15" s="2" t="s">
        <v>107</v>
      </c>
      <c r="D15" s="1" t="s">
        <v>11</v>
      </c>
      <c r="E15" s="1"/>
      <c r="F15" s="3" t="s">
        <v>18</v>
      </c>
      <c r="G15" s="1"/>
      <c r="H15" s="5"/>
      <c r="I15" s="29"/>
      <c r="J15" s="29"/>
      <c r="K15" s="29"/>
      <c r="L15" s="29">
        <f>L16+L17+L18+L19</f>
        <v>38361.1</v>
      </c>
    </row>
    <row r="16" spans="1:12" ht="63.75" x14ac:dyDescent="0.25">
      <c r="A16" s="6" t="s">
        <v>10</v>
      </c>
      <c r="B16" s="6" t="s">
        <v>10</v>
      </c>
      <c r="C16" s="7" t="s">
        <v>108</v>
      </c>
      <c r="D16" s="6" t="s">
        <v>11</v>
      </c>
      <c r="E16" s="6" t="s">
        <v>19</v>
      </c>
      <c r="F16" s="8" t="s">
        <v>109</v>
      </c>
      <c r="G16" s="6" t="s">
        <v>110</v>
      </c>
      <c r="H16" s="9">
        <v>1</v>
      </c>
      <c r="I16" s="30">
        <v>1310.6600000000001</v>
      </c>
      <c r="J16" s="30">
        <v>1.2674000000000001</v>
      </c>
      <c r="K16" s="30">
        <f t="shared" ref="K16:K78" si="0">I16*J16</f>
        <v>1661.1304840000003</v>
      </c>
      <c r="L16" s="30">
        <v>1661.13</v>
      </c>
    </row>
    <row r="17" spans="1:12" x14ac:dyDescent="0.25">
      <c r="A17" s="6" t="s">
        <v>10</v>
      </c>
      <c r="B17" s="6" t="s">
        <v>10</v>
      </c>
      <c r="C17" s="7" t="s">
        <v>111</v>
      </c>
      <c r="D17" s="6" t="s">
        <v>11</v>
      </c>
      <c r="E17" s="6" t="s">
        <v>20</v>
      </c>
      <c r="F17" s="8" t="s">
        <v>112</v>
      </c>
      <c r="G17" s="6" t="s">
        <v>113</v>
      </c>
      <c r="H17" s="9">
        <v>2.5</v>
      </c>
      <c r="I17" s="30">
        <v>324.16000000000003</v>
      </c>
      <c r="J17" s="30">
        <v>1.2674000000000001</v>
      </c>
      <c r="K17" s="30">
        <f t="shared" si="0"/>
        <v>410.84038400000009</v>
      </c>
      <c r="L17" s="30">
        <v>1027.0999999999999</v>
      </c>
    </row>
    <row r="18" spans="1:12" ht="25.5" x14ac:dyDescent="0.25">
      <c r="A18" s="6" t="s">
        <v>10</v>
      </c>
      <c r="B18" s="6" t="s">
        <v>10</v>
      </c>
      <c r="C18" s="7" t="s">
        <v>114</v>
      </c>
      <c r="D18" s="6" t="s">
        <v>11</v>
      </c>
      <c r="E18" s="6" t="s">
        <v>21</v>
      </c>
      <c r="F18" s="8" t="s">
        <v>115</v>
      </c>
      <c r="G18" s="6" t="s">
        <v>116</v>
      </c>
      <c r="H18" s="9">
        <v>236.52</v>
      </c>
      <c r="I18" s="30">
        <v>97.83</v>
      </c>
      <c r="J18" s="30">
        <v>1.2674000000000001</v>
      </c>
      <c r="K18" s="30">
        <f t="shared" si="0"/>
        <v>123.98974200000001</v>
      </c>
      <c r="L18" s="30">
        <v>29326.11</v>
      </c>
    </row>
    <row r="19" spans="1:12" ht="51" x14ac:dyDescent="0.25">
      <c r="A19" s="6" t="s">
        <v>10</v>
      </c>
      <c r="B19" s="6" t="s">
        <v>10</v>
      </c>
      <c r="C19" s="7" t="s">
        <v>117</v>
      </c>
      <c r="D19" s="6" t="s">
        <v>11</v>
      </c>
      <c r="E19" s="6" t="s">
        <v>22</v>
      </c>
      <c r="F19" s="8" t="s">
        <v>118</v>
      </c>
      <c r="G19" s="6" t="s">
        <v>116</v>
      </c>
      <c r="H19" s="9">
        <v>7.26</v>
      </c>
      <c r="I19" s="30">
        <v>689.77</v>
      </c>
      <c r="J19" s="30">
        <v>1.2674000000000001</v>
      </c>
      <c r="K19" s="30">
        <f t="shared" si="0"/>
        <v>874.21449800000005</v>
      </c>
      <c r="L19" s="30">
        <v>6346.76</v>
      </c>
    </row>
    <row r="20" spans="1:12" x14ac:dyDescent="0.25">
      <c r="A20" s="1" t="s">
        <v>15</v>
      </c>
      <c r="B20" s="1" t="s">
        <v>15</v>
      </c>
      <c r="C20" s="2" t="s">
        <v>119</v>
      </c>
      <c r="D20" s="1" t="s">
        <v>11</v>
      </c>
      <c r="E20" s="1"/>
      <c r="F20" s="3" t="s">
        <v>23</v>
      </c>
      <c r="G20" s="1"/>
      <c r="H20" s="5"/>
      <c r="I20" s="29"/>
      <c r="J20" s="29"/>
      <c r="K20" s="29"/>
      <c r="L20" s="29">
        <f>L21+L22+L23+L24+L25+L26</f>
        <v>10223.220000000001</v>
      </c>
    </row>
    <row r="21" spans="1:12" ht="38.25" x14ac:dyDescent="0.25">
      <c r="A21" s="6" t="s">
        <v>10</v>
      </c>
      <c r="B21" s="6" t="s">
        <v>10</v>
      </c>
      <c r="C21" s="7" t="s">
        <v>120</v>
      </c>
      <c r="D21" s="6" t="s">
        <v>11</v>
      </c>
      <c r="E21" s="6" t="s">
        <v>24</v>
      </c>
      <c r="F21" s="8" t="s">
        <v>121</v>
      </c>
      <c r="G21" s="6" t="s">
        <v>122</v>
      </c>
      <c r="H21" s="9">
        <v>9.98</v>
      </c>
      <c r="I21" s="30">
        <v>80.62</v>
      </c>
      <c r="J21" s="30">
        <v>1.2674000000000001</v>
      </c>
      <c r="K21" s="30">
        <f t="shared" si="0"/>
        <v>102.17778800000001</v>
      </c>
      <c r="L21" s="30">
        <v>1019.76</v>
      </c>
    </row>
    <row r="22" spans="1:12" ht="25.5" x14ac:dyDescent="0.25">
      <c r="A22" s="6" t="s">
        <v>10</v>
      </c>
      <c r="B22" s="6" t="s">
        <v>10</v>
      </c>
      <c r="C22" s="7" t="s">
        <v>123</v>
      </c>
      <c r="D22" s="6" t="s">
        <v>11</v>
      </c>
      <c r="E22" s="6" t="s">
        <v>25</v>
      </c>
      <c r="F22" s="8" t="s">
        <v>124</v>
      </c>
      <c r="G22" s="6" t="s">
        <v>122</v>
      </c>
      <c r="H22" s="9">
        <v>7.68</v>
      </c>
      <c r="I22" s="30">
        <v>48.88</v>
      </c>
      <c r="J22" s="30">
        <v>1.2674000000000001</v>
      </c>
      <c r="K22" s="30">
        <f t="shared" si="0"/>
        <v>61.95051200000001</v>
      </c>
      <c r="L22" s="30">
        <v>475.78</v>
      </c>
    </row>
    <row r="23" spans="1:12" ht="25.5" x14ac:dyDescent="0.25">
      <c r="A23" s="6" t="s">
        <v>10</v>
      </c>
      <c r="B23" s="6" t="s">
        <v>10</v>
      </c>
      <c r="C23" s="7" t="s">
        <v>125</v>
      </c>
      <c r="D23" s="6" t="s">
        <v>11</v>
      </c>
      <c r="E23" s="6" t="s">
        <v>26</v>
      </c>
      <c r="F23" s="8" t="s">
        <v>126</v>
      </c>
      <c r="G23" s="6" t="s">
        <v>122</v>
      </c>
      <c r="H23" s="9">
        <v>12.26</v>
      </c>
      <c r="I23" s="30">
        <v>43.82</v>
      </c>
      <c r="J23" s="30">
        <v>1.2674000000000001</v>
      </c>
      <c r="K23" s="30">
        <f t="shared" si="0"/>
        <v>55.537468000000004</v>
      </c>
      <c r="L23" s="30">
        <v>680.92</v>
      </c>
    </row>
    <row r="24" spans="1:12" ht="76.5" x14ac:dyDescent="0.25">
      <c r="A24" s="6" t="s">
        <v>10</v>
      </c>
      <c r="B24" s="6" t="s">
        <v>10</v>
      </c>
      <c r="C24" s="7" t="s">
        <v>127</v>
      </c>
      <c r="D24" s="6" t="s">
        <v>11</v>
      </c>
      <c r="E24" s="6" t="s">
        <v>27</v>
      </c>
      <c r="F24" s="8" t="s">
        <v>128</v>
      </c>
      <c r="G24" s="6" t="s">
        <v>122</v>
      </c>
      <c r="H24" s="9">
        <v>58.57</v>
      </c>
      <c r="I24" s="30">
        <v>6.45</v>
      </c>
      <c r="J24" s="30">
        <v>1.2674000000000001</v>
      </c>
      <c r="K24" s="30">
        <f t="shared" si="0"/>
        <v>8.1747300000000003</v>
      </c>
      <c r="L24" s="30">
        <v>478.52</v>
      </c>
    </row>
    <row r="25" spans="1:12" ht="51" x14ac:dyDescent="0.25">
      <c r="A25" s="6" t="s">
        <v>10</v>
      </c>
      <c r="B25" s="6" t="s">
        <v>10</v>
      </c>
      <c r="C25" s="7" t="s">
        <v>129</v>
      </c>
      <c r="D25" s="6" t="s">
        <v>11</v>
      </c>
      <c r="E25" s="6" t="s">
        <v>28</v>
      </c>
      <c r="F25" s="8" t="s">
        <v>130</v>
      </c>
      <c r="G25" s="6" t="s">
        <v>131</v>
      </c>
      <c r="H25" s="9">
        <v>527.15</v>
      </c>
      <c r="I25" s="30">
        <v>1.36</v>
      </c>
      <c r="J25" s="30">
        <v>1.2674000000000001</v>
      </c>
      <c r="K25" s="30">
        <f t="shared" si="0"/>
        <v>1.7236640000000003</v>
      </c>
      <c r="L25" s="30">
        <v>906.7</v>
      </c>
    </row>
    <row r="26" spans="1:12" ht="76.5" x14ac:dyDescent="0.25">
      <c r="A26" s="6" t="s">
        <v>10</v>
      </c>
      <c r="B26" s="6" t="s">
        <v>10</v>
      </c>
      <c r="C26" s="7" t="s">
        <v>132</v>
      </c>
      <c r="D26" s="6" t="s">
        <v>11</v>
      </c>
      <c r="E26" s="6" t="s">
        <v>29</v>
      </c>
      <c r="F26" s="8" t="s">
        <v>133</v>
      </c>
      <c r="G26" s="6" t="s">
        <v>122</v>
      </c>
      <c r="H26" s="9">
        <v>456.27</v>
      </c>
      <c r="I26" s="30">
        <v>11.52</v>
      </c>
      <c r="J26" s="30">
        <v>1.2674000000000001</v>
      </c>
      <c r="K26" s="30">
        <f t="shared" si="0"/>
        <v>14.600448</v>
      </c>
      <c r="L26" s="30">
        <v>6661.54</v>
      </c>
    </row>
    <row r="27" spans="1:12" x14ac:dyDescent="0.25">
      <c r="A27" s="1" t="s">
        <v>15</v>
      </c>
      <c r="B27" s="1" t="s">
        <v>15</v>
      </c>
      <c r="C27" s="2" t="s">
        <v>134</v>
      </c>
      <c r="D27" s="1" t="s">
        <v>11</v>
      </c>
      <c r="E27" s="1"/>
      <c r="F27" s="3" t="s">
        <v>30</v>
      </c>
      <c r="G27" s="1"/>
      <c r="H27" s="5"/>
      <c r="I27" s="29"/>
      <c r="J27" s="29"/>
      <c r="K27" s="29"/>
      <c r="L27" s="29">
        <f>L28+L29+L30</f>
        <v>4944.6400000000003</v>
      </c>
    </row>
    <row r="28" spans="1:12" ht="51" x14ac:dyDescent="0.25">
      <c r="A28" s="6" t="s">
        <v>10</v>
      </c>
      <c r="B28" s="6" t="s">
        <v>10</v>
      </c>
      <c r="C28" s="7" t="s">
        <v>135</v>
      </c>
      <c r="D28" s="6" t="s">
        <v>11</v>
      </c>
      <c r="E28" s="6" t="s">
        <v>31</v>
      </c>
      <c r="F28" s="8" t="s">
        <v>136</v>
      </c>
      <c r="G28" s="6" t="s">
        <v>122</v>
      </c>
      <c r="H28" s="9">
        <v>16.02</v>
      </c>
      <c r="I28" s="30">
        <v>46.39</v>
      </c>
      <c r="J28" s="30">
        <v>1.2674000000000001</v>
      </c>
      <c r="K28" s="30">
        <f t="shared" si="0"/>
        <v>58.794686000000006</v>
      </c>
      <c r="L28" s="30">
        <v>941.82</v>
      </c>
    </row>
    <row r="29" spans="1:12" ht="38.25" x14ac:dyDescent="0.25">
      <c r="A29" s="6" t="s">
        <v>10</v>
      </c>
      <c r="B29" s="6" t="s">
        <v>10</v>
      </c>
      <c r="C29" s="7" t="s">
        <v>137</v>
      </c>
      <c r="D29" s="6" t="s">
        <v>11</v>
      </c>
      <c r="E29" s="6" t="s">
        <v>32</v>
      </c>
      <c r="F29" s="8" t="s">
        <v>138</v>
      </c>
      <c r="G29" s="6" t="s">
        <v>122</v>
      </c>
      <c r="H29" s="9">
        <v>15.05</v>
      </c>
      <c r="I29" s="30">
        <v>132.69</v>
      </c>
      <c r="J29" s="30">
        <v>1.2674000000000001</v>
      </c>
      <c r="K29" s="30">
        <f t="shared" si="0"/>
        <v>168.17130600000002</v>
      </c>
      <c r="L29" s="30">
        <v>2530.96</v>
      </c>
    </row>
    <row r="30" spans="1:12" ht="38.25" x14ac:dyDescent="0.25">
      <c r="A30" s="6" t="s">
        <v>10</v>
      </c>
      <c r="B30" s="6" t="s">
        <v>10</v>
      </c>
      <c r="C30" s="7" t="s">
        <v>139</v>
      </c>
      <c r="D30" s="6" t="s">
        <v>11</v>
      </c>
      <c r="E30" s="6" t="s">
        <v>33</v>
      </c>
      <c r="F30" s="8" t="s">
        <v>140</v>
      </c>
      <c r="G30" s="6" t="s">
        <v>113</v>
      </c>
      <c r="H30" s="9">
        <v>360.75</v>
      </c>
      <c r="I30" s="30">
        <v>3.22</v>
      </c>
      <c r="J30" s="30">
        <v>1.2674000000000001</v>
      </c>
      <c r="K30" s="30">
        <f t="shared" si="0"/>
        <v>4.0810280000000008</v>
      </c>
      <c r="L30" s="30">
        <v>1471.86</v>
      </c>
    </row>
    <row r="31" spans="1:12" x14ac:dyDescent="0.25">
      <c r="A31" s="1" t="s">
        <v>15</v>
      </c>
      <c r="B31" s="1" t="s">
        <v>15</v>
      </c>
      <c r="C31" s="2" t="s">
        <v>141</v>
      </c>
      <c r="D31" s="1" t="s">
        <v>11</v>
      </c>
      <c r="E31" s="1"/>
      <c r="F31" s="3" t="s">
        <v>34</v>
      </c>
      <c r="G31" s="1"/>
      <c r="H31" s="5"/>
      <c r="I31" s="29"/>
      <c r="J31" s="29"/>
      <c r="K31" s="29"/>
      <c r="L31" s="29">
        <f>L32+L33+L34</f>
        <v>128839.63</v>
      </c>
    </row>
    <row r="32" spans="1:12" ht="114.75" x14ac:dyDescent="0.25">
      <c r="A32" s="6" t="s">
        <v>10</v>
      </c>
      <c r="B32" s="6" t="s">
        <v>10</v>
      </c>
      <c r="C32" s="7" t="s">
        <v>142</v>
      </c>
      <c r="D32" s="6" t="s">
        <v>11</v>
      </c>
      <c r="E32" s="6" t="s">
        <v>35</v>
      </c>
      <c r="F32" s="8" t="s">
        <v>143</v>
      </c>
      <c r="G32" s="6" t="s">
        <v>116</v>
      </c>
      <c r="H32" s="9">
        <v>525.79999999999995</v>
      </c>
      <c r="I32" s="30">
        <v>175.56</v>
      </c>
      <c r="J32" s="30">
        <v>1.2674000000000001</v>
      </c>
      <c r="K32" s="30">
        <f t="shared" si="0"/>
        <v>222.50474400000002</v>
      </c>
      <c r="L32" s="30">
        <v>116990.5</v>
      </c>
    </row>
    <row r="33" spans="1:12" ht="38.25" x14ac:dyDescent="0.25">
      <c r="A33" s="6" t="s">
        <v>10</v>
      </c>
      <c r="B33" s="6" t="s">
        <v>10</v>
      </c>
      <c r="C33" s="7" t="s">
        <v>144</v>
      </c>
      <c r="D33" s="6" t="s">
        <v>36</v>
      </c>
      <c r="E33" s="6" t="s">
        <v>37</v>
      </c>
      <c r="F33" s="8" t="s">
        <v>145</v>
      </c>
      <c r="G33" s="6" t="s">
        <v>146</v>
      </c>
      <c r="H33" s="9">
        <v>15.71</v>
      </c>
      <c r="I33" s="30">
        <v>67.66</v>
      </c>
      <c r="J33" s="30">
        <v>1.2674000000000001</v>
      </c>
      <c r="K33" s="30">
        <f t="shared" si="0"/>
        <v>85.752284000000003</v>
      </c>
      <c r="L33" s="30">
        <v>1347.13</v>
      </c>
    </row>
    <row r="34" spans="1:12" ht="102" x14ac:dyDescent="0.25">
      <c r="A34" s="6" t="s">
        <v>10</v>
      </c>
      <c r="B34" s="6" t="s">
        <v>10</v>
      </c>
      <c r="C34" s="7" t="s">
        <v>147</v>
      </c>
      <c r="D34" s="6" t="s">
        <v>11</v>
      </c>
      <c r="E34" s="6" t="s">
        <v>38</v>
      </c>
      <c r="F34" s="8" t="s">
        <v>148</v>
      </c>
      <c r="G34" s="6" t="s">
        <v>113</v>
      </c>
      <c r="H34" s="9">
        <v>47.2</v>
      </c>
      <c r="I34" s="30">
        <v>175.56</v>
      </c>
      <c r="J34" s="30">
        <v>1.2674000000000001</v>
      </c>
      <c r="K34" s="30">
        <f t="shared" si="0"/>
        <v>222.50474400000002</v>
      </c>
      <c r="L34" s="30">
        <v>10502</v>
      </c>
    </row>
    <row r="35" spans="1:12" x14ac:dyDescent="0.25">
      <c r="A35" s="1" t="s">
        <v>15</v>
      </c>
      <c r="B35" s="1" t="s">
        <v>15</v>
      </c>
      <c r="C35" s="2" t="s">
        <v>149</v>
      </c>
      <c r="D35" s="1" t="s">
        <v>11</v>
      </c>
      <c r="E35" s="1"/>
      <c r="F35" s="3" t="s">
        <v>39</v>
      </c>
      <c r="G35" s="1"/>
      <c r="H35" s="5"/>
      <c r="I35" s="29"/>
      <c r="J35" s="29"/>
      <c r="K35" s="29"/>
      <c r="L35" s="29">
        <f>L36+L37+L38+L39+L40+L41</f>
        <v>54764.709999999992</v>
      </c>
    </row>
    <row r="36" spans="1:12" ht="25.5" x14ac:dyDescent="0.25">
      <c r="A36" s="6" t="s">
        <v>10</v>
      </c>
      <c r="B36" s="6" t="s">
        <v>10</v>
      </c>
      <c r="C36" s="7" t="s">
        <v>150</v>
      </c>
      <c r="D36" s="6" t="s">
        <v>11</v>
      </c>
      <c r="E36" s="6" t="s">
        <v>40</v>
      </c>
      <c r="F36" s="8" t="s">
        <v>151</v>
      </c>
      <c r="G36" s="6" t="s">
        <v>122</v>
      </c>
      <c r="H36" s="9">
        <v>26.76</v>
      </c>
      <c r="I36" s="30">
        <v>71.650000000000006</v>
      </c>
      <c r="J36" s="30">
        <v>1.2674000000000001</v>
      </c>
      <c r="K36" s="30">
        <f t="shared" si="0"/>
        <v>90.809210000000007</v>
      </c>
      <c r="L36" s="30">
        <v>2430.08</v>
      </c>
    </row>
    <row r="37" spans="1:12" ht="63.75" x14ac:dyDescent="0.25">
      <c r="A37" s="6" t="s">
        <v>10</v>
      </c>
      <c r="B37" s="6" t="s">
        <v>10</v>
      </c>
      <c r="C37" s="7" t="s">
        <v>152</v>
      </c>
      <c r="D37" s="6" t="s">
        <v>11</v>
      </c>
      <c r="E37" s="6" t="s">
        <v>41</v>
      </c>
      <c r="F37" s="8" t="s">
        <v>153</v>
      </c>
      <c r="G37" s="6" t="s">
        <v>122</v>
      </c>
      <c r="H37" s="9">
        <v>53.52</v>
      </c>
      <c r="I37" s="30">
        <v>419.87</v>
      </c>
      <c r="J37" s="30">
        <v>1.2674000000000001</v>
      </c>
      <c r="K37" s="30">
        <f t="shared" si="0"/>
        <v>532.143238</v>
      </c>
      <c r="L37" s="30">
        <v>28480.13</v>
      </c>
    </row>
    <row r="38" spans="1:12" ht="38.25" x14ac:dyDescent="0.25">
      <c r="A38" s="6" t="s">
        <v>10</v>
      </c>
      <c r="B38" s="6" t="s">
        <v>10</v>
      </c>
      <c r="C38" s="7" t="s">
        <v>154</v>
      </c>
      <c r="D38" s="6" t="s">
        <v>11</v>
      </c>
      <c r="E38" s="6" t="s">
        <v>42</v>
      </c>
      <c r="F38" s="8" t="s">
        <v>155</v>
      </c>
      <c r="G38" s="6" t="s">
        <v>156</v>
      </c>
      <c r="H38" s="9">
        <v>1006.19</v>
      </c>
      <c r="I38" s="30">
        <v>12.05</v>
      </c>
      <c r="J38" s="30">
        <v>1.2674000000000001</v>
      </c>
      <c r="K38" s="30">
        <f t="shared" si="0"/>
        <v>15.272170000000003</v>
      </c>
      <c r="L38" s="30">
        <v>15364.52</v>
      </c>
    </row>
    <row r="39" spans="1:12" ht="89.25" x14ac:dyDescent="0.25">
      <c r="A39" s="6" t="s">
        <v>10</v>
      </c>
      <c r="B39" s="6" t="s">
        <v>10</v>
      </c>
      <c r="C39" s="7" t="s">
        <v>157</v>
      </c>
      <c r="D39" s="6" t="s">
        <v>11</v>
      </c>
      <c r="E39" s="6" t="s">
        <v>43</v>
      </c>
      <c r="F39" s="8" t="s">
        <v>158</v>
      </c>
      <c r="G39" s="6" t="s">
        <v>106</v>
      </c>
      <c r="H39" s="9">
        <v>87.6</v>
      </c>
      <c r="I39" s="30">
        <v>49.31</v>
      </c>
      <c r="J39" s="30">
        <v>1.2674000000000001</v>
      </c>
      <c r="K39" s="30">
        <f t="shared" si="0"/>
        <v>62.495494000000008</v>
      </c>
      <c r="L39" s="30">
        <v>5475</v>
      </c>
    </row>
    <row r="40" spans="1:12" ht="89.25" x14ac:dyDescent="0.25">
      <c r="A40" s="6" t="s">
        <v>10</v>
      </c>
      <c r="B40" s="6" t="s">
        <v>10</v>
      </c>
      <c r="C40" s="7" t="s">
        <v>159</v>
      </c>
      <c r="D40" s="6" t="s">
        <v>11</v>
      </c>
      <c r="E40" s="6" t="s">
        <v>44</v>
      </c>
      <c r="F40" s="8" t="s">
        <v>160</v>
      </c>
      <c r="G40" s="6" t="s">
        <v>106</v>
      </c>
      <c r="H40" s="9">
        <v>17.43</v>
      </c>
      <c r="I40" s="30">
        <v>53.41</v>
      </c>
      <c r="J40" s="30">
        <v>1.2674000000000001</v>
      </c>
      <c r="K40" s="30">
        <f t="shared" si="0"/>
        <v>67.691834</v>
      </c>
      <c r="L40" s="30">
        <v>1179.8399999999999</v>
      </c>
    </row>
    <row r="41" spans="1:12" ht="89.25" x14ac:dyDescent="0.25">
      <c r="A41" s="6" t="s">
        <v>10</v>
      </c>
      <c r="B41" s="6" t="s">
        <v>10</v>
      </c>
      <c r="C41" s="7" t="s">
        <v>161</v>
      </c>
      <c r="D41" s="6" t="s">
        <v>11</v>
      </c>
      <c r="E41" s="6" t="s">
        <v>45</v>
      </c>
      <c r="F41" s="8" t="s">
        <v>162</v>
      </c>
      <c r="G41" s="6" t="s">
        <v>116</v>
      </c>
      <c r="H41" s="9">
        <v>19.12</v>
      </c>
      <c r="I41" s="30">
        <v>75.73</v>
      </c>
      <c r="J41" s="30">
        <v>1.2674000000000001</v>
      </c>
      <c r="K41" s="30">
        <f t="shared" si="0"/>
        <v>95.980202000000006</v>
      </c>
      <c r="L41" s="30">
        <v>1835.14</v>
      </c>
    </row>
    <row r="42" spans="1:12" ht="25.5" x14ac:dyDescent="0.25">
      <c r="A42" s="1" t="s">
        <v>15</v>
      </c>
      <c r="B42" s="1" t="s">
        <v>15</v>
      </c>
      <c r="C42" s="2" t="s">
        <v>163</v>
      </c>
      <c r="D42" s="1" t="s">
        <v>11</v>
      </c>
      <c r="E42" s="1"/>
      <c r="F42" s="3" t="s">
        <v>46</v>
      </c>
      <c r="G42" s="1"/>
      <c r="H42" s="5"/>
      <c r="I42" s="29"/>
      <c r="J42" s="29"/>
      <c r="K42" s="29"/>
      <c r="L42" s="29">
        <f>L43+L44+L45+L46+L47+L48</f>
        <v>35101.96</v>
      </c>
    </row>
    <row r="43" spans="1:12" ht="63.75" x14ac:dyDescent="0.25">
      <c r="A43" s="6" t="s">
        <v>10</v>
      </c>
      <c r="B43" s="6" t="s">
        <v>10</v>
      </c>
      <c r="C43" s="7" t="s">
        <v>164</v>
      </c>
      <c r="D43" s="6" t="s">
        <v>11</v>
      </c>
      <c r="E43" s="6" t="s">
        <v>41</v>
      </c>
      <c r="F43" s="8" t="s">
        <v>153</v>
      </c>
      <c r="G43" s="6" t="s">
        <v>122</v>
      </c>
      <c r="H43" s="9">
        <v>33.01</v>
      </c>
      <c r="I43" s="30">
        <v>419.87</v>
      </c>
      <c r="J43" s="30">
        <v>1.2674000000000001</v>
      </c>
      <c r="K43" s="30">
        <f t="shared" si="0"/>
        <v>532.143238</v>
      </c>
      <c r="L43" s="30">
        <v>17565.939999999999</v>
      </c>
    </row>
    <row r="44" spans="1:12" ht="51" x14ac:dyDescent="0.25">
      <c r="A44" s="6" t="s">
        <v>10</v>
      </c>
      <c r="B44" s="6" t="s">
        <v>10</v>
      </c>
      <c r="C44" s="7" t="s">
        <v>165</v>
      </c>
      <c r="D44" s="6" t="s">
        <v>11</v>
      </c>
      <c r="E44" s="6" t="s">
        <v>47</v>
      </c>
      <c r="F44" s="8" t="s">
        <v>166</v>
      </c>
      <c r="G44" s="6" t="s">
        <v>122</v>
      </c>
      <c r="H44" s="9">
        <v>3.35</v>
      </c>
      <c r="I44" s="30">
        <v>638.47</v>
      </c>
      <c r="J44" s="30">
        <v>1.2674000000000001</v>
      </c>
      <c r="K44" s="30">
        <f t="shared" si="0"/>
        <v>809.19687800000008</v>
      </c>
      <c r="L44" s="30">
        <v>2710.82</v>
      </c>
    </row>
    <row r="45" spans="1:12" ht="51" x14ac:dyDescent="0.25">
      <c r="A45" s="6" t="s">
        <v>10</v>
      </c>
      <c r="B45" s="6" t="s">
        <v>10</v>
      </c>
      <c r="C45" s="7" t="s">
        <v>167</v>
      </c>
      <c r="D45" s="6" t="s">
        <v>11</v>
      </c>
      <c r="E45" s="6" t="s">
        <v>48</v>
      </c>
      <c r="F45" s="8" t="s">
        <v>168</v>
      </c>
      <c r="G45" s="6" t="s">
        <v>156</v>
      </c>
      <c r="H45" s="9">
        <v>43.2</v>
      </c>
      <c r="I45" s="30">
        <v>12.78</v>
      </c>
      <c r="J45" s="30">
        <v>1.2674000000000001</v>
      </c>
      <c r="K45" s="30">
        <f t="shared" si="0"/>
        <v>16.197372000000001</v>
      </c>
      <c r="L45" s="30">
        <v>699.84</v>
      </c>
    </row>
    <row r="46" spans="1:12" ht="63.75" x14ac:dyDescent="0.25">
      <c r="A46" s="6" t="s">
        <v>10</v>
      </c>
      <c r="B46" s="6" t="s">
        <v>10</v>
      </c>
      <c r="C46" s="7" t="s">
        <v>169</v>
      </c>
      <c r="D46" s="6" t="s">
        <v>11</v>
      </c>
      <c r="E46" s="6" t="s">
        <v>49</v>
      </c>
      <c r="F46" s="8" t="s">
        <v>170</v>
      </c>
      <c r="G46" s="6" t="s">
        <v>122</v>
      </c>
      <c r="H46" s="9">
        <v>5.31</v>
      </c>
      <c r="I46" s="30">
        <v>301.01</v>
      </c>
      <c r="J46" s="30">
        <v>1.2674000000000001</v>
      </c>
      <c r="K46" s="30">
        <f t="shared" si="0"/>
        <v>381.50007400000004</v>
      </c>
      <c r="L46" s="30">
        <v>2025.77</v>
      </c>
    </row>
    <row r="47" spans="1:12" ht="38.25" x14ac:dyDescent="0.25">
      <c r="A47" s="6" t="s">
        <v>10</v>
      </c>
      <c r="B47" s="6" t="s">
        <v>10</v>
      </c>
      <c r="C47" s="7" t="s">
        <v>171</v>
      </c>
      <c r="D47" s="6" t="s">
        <v>11</v>
      </c>
      <c r="E47" s="6" t="s">
        <v>42</v>
      </c>
      <c r="F47" s="8" t="s">
        <v>155</v>
      </c>
      <c r="G47" s="6" t="s">
        <v>156</v>
      </c>
      <c r="H47" s="9">
        <v>338.31</v>
      </c>
      <c r="I47" s="30">
        <v>12.05</v>
      </c>
      <c r="J47" s="30">
        <v>1.2674000000000001</v>
      </c>
      <c r="K47" s="30">
        <f t="shared" si="0"/>
        <v>15.272170000000003</v>
      </c>
      <c r="L47" s="30">
        <v>5165.99</v>
      </c>
    </row>
    <row r="48" spans="1:12" ht="89.25" x14ac:dyDescent="0.25">
      <c r="A48" s="6" t="s">
        <v>10</v>
      </c>
      <c r="B48" s="6" t="s">
        <v>10</v>
      </c>
      <c r="C48" s="7" t="s">
        <v>172</v>
      </c>
      <c r="D48" s="6" t="s">
        <v>11</v>
      </c>
      <c r="E48" s="6" t="s">
        <v>45</v>
      </c>
      <c r="F48" s="8" t="s">
        <v>162</v>
      </c>
      <c r="G48" s="6" t="s">
        <v>116</v>
      </c>
      <c r="H48" s="9">
        <v>72.239999999999995</v>
      </c>
      <c r="I48" s="30">
        <v>75.73</v>
      </c>
      <c r="J48" s="30">
        <v>1.2674000000000001</v>
      </c>
      <c r="K48" s="30">
        <f t="shared" si="0"/>
        <v>95.980202000000006</v>
      </c>
      <c r="L48" s="30">
        <v>6933.6</v>
      </c>
    </row>
    <row r="49" spans="1:12" ht="25.5" x14ac:dyDescent="0.25">
      <c r="A49" s="1" t="s">
        <v>15</v>
      </c>
      <c r="B49" s="1" t="s">
        <v>15</v>
      </c>
      <c r="C49" s="2" t="s">
        <v>173</v>
      </c>
      <c r="D49" s="1" t="s">
        <v>11</v>
      </c>
      <c r="E49" s="1"/>
      <c r="F49" s="3" t="s">
        <v>50</v>
      </c>
      <c r="G49" s="1"/>
      <c r="H49" s="5"/>
      <c r="I49" s="29"/>
      <c r="J49" s="29"/>
      <c r="K49" s="29"/>
      <c r="L49" s="29">
        <f>L50+L51+L52+L53+L54+L55+L56</f>
        <v>11005.55</v>
      </c>
    </row>
    <row r="50" spans="1:12" ht="89.25" x14ac:dyDescent="0.25">
      <c r="A50" s="6" t="s">
        <v>10</v>
      </c>
      <c r="B50" s="6" t="s">
        <v>10</v>
      </c>
      <c r="C50" s="7" t="s">
        <v>174</v>
      </c>
      <c r="D50" s="6" t="s">
        <v>11</v>
      </c>
      <c r="E50" s="6" t="s">
        <v>51</v>
      </c>
      <c r="F50" s="8" t="s">
        <v>175</v>
      </c>
      <c r="G50" s="6" t="s">
        <v>122</v>
      </c>
      <c r="H50" s="9">
        <v>2.2599999999999998</v>
      </c>
      <c r="I50" s="30">
        <v>621.99</v>
      </c>
      <c r="J50" s="30">
        <v>1.2674000000000001</v>
      </c>
      <c r="K50" s="30">
        <f t="shared" si="0"/>
        <v>788.31012600000008</v>
      </c>
      <c r="L50" s="30">
        <v>1781.58</v>
      </c>
    </row>
    <row r="51" spans="1:12" ht="51" x14ac:dyDescent="0.25">
      <c r="A51" s="6" t="s">
        <v>10</v>
      </c>
      <c r="B51" s="6" t="s">
        <v>10</v>
      </c>
      <c r="C51" s="7" t="s">
        <v>176</v>
      </c>
      <c r="D51" s="6" t="s">
        <v>11</v>
      </c>
      <c r="E51" s="6" t="s">
        <v>52</v>
      </c>
      <c r="F51" s="8" t="s">
        <v>177</v>
      </c>
      <c r="G51" s="6" t="s">
        <v>156</v>
      </c>
      <c r="H51" s="9">
        <v>102.26</v>
      </c>
      <c r="I51" s="30">
        <v>12.58</v>
      </c>
      <c r="J51" s="30">
        <v>1.2674000000000001</v>
      </c>
      <c r="K51" s="30">
        <f t="shared" si="0"/>
        <v>15.943892000000002</v>
      </c>
      <c r="L51" s="30">
        <v>1630.02</v>
      </c>
    </row>
    <row r="52" spans="1:12" ht="51" x14ac:dyDescent="0.25">
      <c r="A52" s="6" t="s">
        <v>10</v>
      </c>
      <c r="B52" s="6" t="s">
        <v>10</v>
      </c>
      <c r="C52" s="7" t="s">
        <v>178</v>
      </c>
      <c r="D52" s="6" t="s">
        <v>11</v>
      </c>
      <c r="E52" s="6" t="s">
        <v>53</v>
      </c>
      <c r="F52" s="8" t="s">
        <v>179</v>
      </c>
      <c r="G52" s="6" t="s">
        <v>122</v>
      </c>
      <c r="H52" s="9">
        <v>1.1200000000000001</v>
      </c>
      <c r="I52" s="30">
        <v>368.01</v>
      </c>
      <c r="J52" s="30">
        <v>1.2674000000000001</v>
      </c>
      <c r="K52" s="30">
        <f t="shared" si="0"/>
        <v>466.41587400000003</v>
      </c>
      <c r="L52" s="30">
        <v>522.39</v>
      </c>
    </row>
    <row r="53" spans="1:12" ht="51" x14ac:dyDescent="0.25">
      <c r="A53" s="6" t="s">
        <v>10</v>
      </c>
      <c r="B53" s="6" t="s">
        <v>10</v>
      </c>
      <c r="C53" s="7" t="s">
        <v>180</v>
      </c>
      <c r="D53" s="6" t="s">
        <v>11</v>
      </c>
      <c r="E53" s="6" t="s">
        <v>54</v>
      </c>
      <c r="F53" s="8" t="s">
        <v>181</v>
      </c>
      <c r="G53" s="6" t="s">
        <v>122</v>
      </c>
      <c r="H53" s="9">
        <v>1.1200000000000001</v>
      </c>
      <c r="I53" s="30">
        <v>208.73</v>
      </c>
      <c r="J53" s="30">
        <v>1.2674000000000001</v>
      </c>
      <c r="K53" s="30">
        <f t="shared" si="0"/>
        <v>264.54440199999999</v>
      </c>
      <c r="L53" s="30">
        <v>296.27999999999997</v>
      </c>
    </row>
    <row r="54" spans="1:12" ht="51" x14ac:dyDescent="0.25">
      <c r="A54" s="6" t="s">
        <v>10</v>
      </c>
      <c r="B54" s="6" t="s">
        <v>10</v>
      </c>
      <c r="C54" s="7" t="s">
        <v>182</v>
      </c>
      <c r="D54" s="6" t="s">
        <v>11</v>
      </c>
      <c r="E54" s="6" t="s">
        <v>55</v>
      </c>
      <c r="F54" s="8" t="s">
        <v>183</v>
      </c>
      <c r="G54" s="6" t="s">
        <v>156</v>
      </c>
      <c r="H54" s="9">
        <v>158.07</v>
      </c>
      <c r="I54" s="30">
        <v>11.76</v>
      </c>
      <c r="J54" s="30">
        <v>1.2674000000000001</v>
      </c>
      <c r="K54" s="30">
        <f t="shared" si="0"/>
        <v>14.904624</v>
      </c>
      <c r="L54" s="30">
        <v>2355.2399999999998</v>
      </c>
    </row>
    <row r="55" spans="1:12" ht="51" x14ac:dyDescent="0.25">
      <c r="A55" s="6" t="s">
        <v>10</v>
      </c>
      <c r="B55" s="6" t="s">
        <v>10</v>
      </c>
      <c r="C55" s="7" t="s">
        <v>184</v>
      </c>
      <c r="D55" s="6" t="s">
        <v>11</v>
      </c>
      <c r="E55" s="6" t="s">
        <v>56</v>
      </c>
      <c r="F55" s="8" t="s">
        <v>185</v>
      </c>
      <c r="G55" s="6" t="s">
        <v>116</v>
      </c>
      <c r="H55" s="9">
        <v>8.4</v>
      </c>
      <c r="I55" s="30">
        <v>130.56</v>
      </c>
      <c r="J55" s="30">
        <v>1.2674000000000001</v>
      </c>
      <c r="K55" s="30">
        <f t="shared" si="0"/>
        <v>165.471744</v>
      </c>
      <c r="L55" s="30">
        <v>1389.95</v>
      </c>
    </row>
    <row r="56" spans="1:12" ht="89.25" x14ac:dyDescent="0.25">
      <c r="A56" s="6" t="s">
        <v>10</v>
      </c>
      <c r="B56" s="6" t="s">
        <v>10</v>
      </c>
      <c r="C56" s="7" t="s">
        <v>186</v>
      </c>
      <c r="D56" s="6" t="s">
        <v>11</v>
      </c>
      <c r="E56" s="6" t="s">
        <v>45</v>
      </c>
      <c r="F56" s="8" t="s">
        <v>162</v>
      </c>
      <c r="G56" s="6" t="s">
        <v>116</v>
      </c>
      <c r="H56" s="9">
        <v>31.57</v>
      </c>
      <c r="I56" s="30">
        <v>75.73</v>
      </c>
      <c r="J56" s="30">
        <v>1.2674000000000001</v>
      </c>
      <c r="K56" s="30">
        <f t="shared" si="0"/>
        <v>95.980202000000006</v>
      </c>
      <c r="L56" s="30">
        <v>3030.09</v>
      </c>
    </row>
    <row r="57" spans="1:12" x14ac:dyDescent="0.25">
      <c r="A57" s="1" t="s">
        <v>15</v>
      </c>
      <c r="B57" s="1" t="s">
        <v>15</v>
      </c>
      <c r="C57" s="2" t="s">
        <v>187</v>
      </c>
      <c r="D57" s="1" t="s">
        <v>11</v>
      </c>
      <c r="E57" s="1"/>
      <c r="F57" s="3" t="s">
        <v>57</v>
      </c>
      <c r="G57" s="1"/>
      <c r="H57" s="5"/>
      <c r="I57" s="29"/>
      <c r="J57" s="29"/>
      <c r="K57" s="29"/>
      <c r="L57" s="29">
        <f>L58+L59+L60+L61+L62</f>
        <v>52226.07</v>
      </c>
    </row>
    <row r="58" spans="1:12" x14ac:dyDescent="0.25">
      <c r="A58" s="6" t="s">
        <v>10</v>
      </c>
      <c r="B58" s="6" t="s">
        <v>10</v>
      </c>
      <c r="C58" s="7" t="s">
        <v>188</v>
      </c>
      <c r="D58" s="6" t="s">
        <v>11</v>
      </c>
      <c r="E58" s="6" t="s">
        <v>58</v>
      </c>
      <c r="F58" s="8" t="s">
        <v>189</v>
      </c>
      <c r="G58" s="6" t="s">
        <v>122</v>
      </c>
      <c r="H58" s="9">
        <v>14.74</v>
      </c>
      <c r="I58" s="30">
        <v>101.18</v>
      </c>
      <c r="J58" s="30">
        <v>1.2674000000000001</v>
      </c>
      <c r="K58" s="30">
        <f t="shared" si="0"/>
        <v>128.23553200000001</v>
      </c>
      <c r="L58" s="30">
        <v>1890.26</v>
      </c>
    </row>
    <row r="59" spans="1:12" ht="51" x14ac:dyDescent="0.25">
      <c r="A59" s="6" t="s">
        <v>10</v>
      </c>
      <c r="B59" s="6" t="s">
        <v>10</v>
      </c>
      <c r="C59" s="7" t="s">
        <v>190</v>
      </c>
      <c r="D59" s="6" t="s">
        <v>11</v>
      </c>
      <c r="E59" s="6" t="s">
        <v>59</v>
      </c>
      <c r="F59" s="8" t="s">
        <v>191</v>
      </c>
      <c r="G59" s="6" t="s">
        <v>116</v>
      </c>
      <c r="H59" s="9">
        <v>147.44</v>
      </c>
      <c r="I59" s="30">
        <v>71.86</v>
      </c>
      <c r="J59" s="30">
        <v>1.2674000000000001</v>
      </c>
      <c r="K59" s="30">
        <f t="shared" si="0"/>
        <v>91.075364000000008</v>
      </c>
      <c r="L59" s="30">
        <v>13428.84</v>
      </c>
    </row>
    <row r="60" spans="1:12" ht="38.25" x14ac:dyDescent="0.25">
      <c r="A60" s="6" t="s">
        <v>10</v>
      </c>
      <c r="B60" s="6" t="s">
        <v>10</v>
      </c>
      <c r="C60" s="7" t="s">
        <v>192</v>
      </c>
      <c r="D60" s="6" t="s">
        <v>11</v>
      </c>
      <c r="E60" s="6" t="s">
        <v>60</v>
      </c>
      <c r="F60" s="8" t="s">
        <v>193</v>
      </c>
      <c r="G60" s="6" t="s">
        <v>122</v>
      </c>
      <c r="H60" s="9">
        <v>1.4</v>
      </c>
      <c r="I60" s="30">
        <v>1546.24</v>
      </c>
      <c r="J60" s="30">
        <v>1.2674000000000001</v>
      </c>
      <c r="K60" s="30">
        <f t="shared" si="0"/>
        <v>1959.7045760000001</v>
      </c>
      <c r="L60" s="30">
        <v>2743.58</v>
      </c>
    </row>
    <row r="61" spans="1:12" ht="63.75" x14ac:dyDescent="0.25">
      <c r="A61" s="6" t="s">
        <v>10</v>
      </c>
      <c r="B61" s="6" t="s">
        <v>10</v>
      </c>
      <c r="C61" s="7" t="s">
        <v>194</v>
      </c>
      <c r="D61" s="6" t="s">
        <v>11</v>
      </c>
      <c r="E61" s="6" t="s">
        <v>61</v>
      </c>
      <c r="F61" s="8" t="s">
        <v>195</v>
      </c>
      <c r="G61" s="6" t="s">
        <v>116</v>
      </c>
      <c r="H61" s="9">
        <v>139.91</v>
      </c>
      <c r="I61" s="30">
        <v>42.21</v>
      </c>
      <c r="J61" s="30">
        <v>1.2674000000000001</v>
      </c>
      <c r="K61" s="30">
        <f t="shared" si="0"/>
        <v>53.496954000000002</v>
      </c>
      <c r="L61" s="30">
        <v>7485.19</v>
      </c>
    </row>
    <row r="62" spans="1:12" ht="38.25" x14ac:dyDescent="0.25">
      <c r="A62" s="6" t="s">
        <v>10</v>
      </c>
      <c r="B62" s="6" t="s">
        <v>10</v>
      </c>
      <c r="C62" s="7" t="s">
        <v>196</v>
      </c>
      <c r="D62" s="6" t="s">
        <v>11</v>
      </c>
      <c r="E62" s="6" t="s">
        <v>62</v>
      </c>
      <c r="F62" s="8" t="s">
        <v>197</v>
      </c>
      <c r="G62" s="6" t="s">
        <v>106</v>
      </c>
      <c r="H62" s="9">
        <v>159.53</v>
      </c>
      <c r="I62" s="30">
        <v>131.94999999999999</v>
      </c>
      <c r="J62" s="30">
        <v>1.2674000000000001</v>
      </c>
      <c r="K62" s="30">
        <f t="shared" si="0"/>
        <v>167.23343</v>
      </c>
      <c r="L62" s="30">
        <v>26678.2</v>
      </c>
    </row>
    <row r="63" spans="1:12" x14ac:dyDescent="0.25">
      <c r="A63" s="1" t="s">
        <v>15</v>
      </c>
      <c r="B63" s="1" t="s">
        <v>15</v>
      </c>
      <c r="C63" s="2" t="s">
        <v>198</v>
      </c>
      <c r="D63" s="1" t="s">
        <v>11</v>
      </c>
      <c r="E63" s="1"/>
      <c r="F63" s="3" t="s">
        <v>63</v>
      </c>
      <c r="G63" s="1"/>
      <c r="H63" s="5"/>
      <c r="I63" s="29"/>
      <c r="J63" s="29"/>
      <c r="K63" s="29"/>
      <c r="L63" s="29">
        <f>L64+L65+L66+L67+L68</f>
        <v>35591.520000000004</v>
      </c>
    </row>
    <row r="64" spans="1:12" x14ac:dyDescent="0.25">
      <c r="A64" s="6" t="s">
        <v>10</v>
      </c>
      <c r="B64" s="6" t="s">
        <v>10</v>
      </c>
      <c r="C64" s="7" t="s">
        <v>199</v>
      </c>
      <c r="D64" s="6" t="s">
        <v>11</v>
      </c>
      <c r="E64" s="6" t="s">
        <v>58</v>
      </c>
      <c r="F64" s="8" t="s">
        <v>189</v>
      </c>
      <c r="G64" s="6" t="s">
        <v>122</v>
      </c>
      <c r="H64" s="9">
        <v>12.46</v>
      </c>
      <c r="I64" s="30">
        <v>101.18</v>
      </c>
      <c r="J64" s="30">
        <v>1.2674000000000001</v>
      </c>
      <c r="K64" s="30">
        <f t="shared" si="0"/>
        <v>128.23553200000001</v>
      </c>
      <c r="L64" s="30">
        <v>1597.87</v>
      </c>
    </row>
    <row r="65" spans="1:12" ht="51" x14ac:dyDescent="0.25">
      <c r="A65" s="6" t="s">
        <v>10</v>
      </c>
      <c r="B65" s="6" t="s">
        <v>10</v>
      </c>
      <c r="C65" s="7" t="s">
        <v>200</v>
      </c>
      <c r="D65" s="6" t="s">
        <v>11</v>
      </c>
      <c r="E65" s="6" t="s">
        <v>59</v>
      </c>
      <c r="F65" s="8" t="s">
        <v>191</v>
      </c>
      <c r="G65" s="6" t="s">
        <v>116</v>
      </c>
      <c r="H65" s="9">
        <v>124.62</v>
      </c>
      <c r="I65" s="30">
        <v>71.86</v>
      </c>
      <c r="J65" s="30">
        <v>1.2674000000000001</v>
      </c>
      <c r="K65" s="30">
        <f t="shared" si="0"/>
        <v>91.075364000000008</v>
      </c>
      <c r="L65" s="30">
        <v>11350.39</v>
      </c>
    </row>
    <row r="66" spans="1:12" ht="38.25" x14ac:dyDescent="0.25">
      <c r="A66" s="6" t="s">
        <v>10</v>
      </c>
      <c r="B66" s="6" t="s">
        <v>10</v>
      </c>
      <c r="C66" s="7" t="s">
        <v>201</v>
      </c>
      <c r="D66" s="6" t="s">
        <v>11</v>
      </c>
      <c r="E66" s="6" t="s">
        <v>60</v>
      </c>
      <c r="F66" s="8" t="s">
        <v>193</v>
      </c>
      <c r="G66" s="6" t="s">
        <v>122</v>
      </c>
      <c r="H66" s="9">
        <v>0.82</v>
      </c>
      <c r="I66" s="30">
        <v>1546.24</v>
      </c>
      <c r="J66" s="30">
        <v>1.2674000000000001</v>
      </c>
      <c r="K66" s="30">
        <f t="shared" si="0"/>
        <v>1959.7045760000001</v>
      </c>
      <c r="L66" s="30">
        <v>1606.95</v>
      </c>
    </row>
    <row r="67" spans="1:12" ht="63.75" x14ac:dyDescent="0.25">
      <c r="A67" s="6" t="s">
        <v>10</v>
      </c>
      <c r="B67" s="6" t="s">
        <v>10</v>
      </c>
      <c r="C67" s="7" t="s">
        <v>202</v>
      </c>
      <c r="D67" s="6" t="s">
        <v>11</v>
      </c>
      <c r="E67" s="6" t="s">
        <v>61</v>
      </c>
      <c r="F67" s="8" t="s">
        <v>195</v>
      </c>
      <c r="G67" s="6" t="s">
        <v>116</v>
      </c>
      <c r="H67" s="9">
        <v>99.94</v>
      </c>
      <c r="I67" s="30">
        <v>42.21</v>
      </c>
      <c r="J67" s="30">
        <v>1.2674000000000001</v>
      </c>
      <c r="K67" s="30">
        <f t="shared" si="0"/>
        <v>53.496954000000002</v>
      </c>
      <c r="L67" s="30">
        <v>5346.79</v>
      </c>
    </row>
    <row r="68" spans="1:12" ht="38.25" x14ac:dyDescent="0.25">
      <c r="A68" s="6" t="s">
        <v>10</v>
      </c>
      <c r="B68" s="6" t="s">
        <v>10</v>
      </c>
      <c r="C68" s="7" t="s">
        <v>203</v>
      </c>
      <c r="D68" s="6" t="s">
        <v>11</v>
      </c>
      <c r="E68" s="6" t="s">
        <v>62</v>
      </c>
      <c r="F68" s="8" t="s">
        <v>197</v>
      </c>
      <c r="G68" s="6" t="s">
        <v>106</v>
      </c>
      <c r="H68" s="9">
        <v>93.82</v>
      </c>
      <c r="I68" s="30">
        <v>131.94999999999999</v>
      </c>
      <c r="J68" s="30">
        <v>1.2674000000000001</v>
      </c>
      <c r="K68" s="30">
        <f t="shared" si="0"/>
        <v>167.23343</v>
      </c>
      <c r="L68" s="30">
        <v>15689.52</v>
      </c>
    </row>
    <row r="69" spans="1:12" ht="25.5" x14ac:dyDescent="0.25">
      <c r="A69" s="1" t="s">
        <v>15</v>
      </c>
      <c r="B69" s="1" t="s">
        <v>15</v>
      </c>
      <c r="C69" s="2" t="s">
        <v>204</v>
      </c>
      <c r="D69" s="1" t="s">
        <v>11</v>
      </c>
      <c r="E69" s="1"/>
      <c r="F69" s="3" t="s">
        <v>64</v>
      </c>
      <c r="G69" s="1"/>
      <c r="H69" s="5"/>
      <c r="I69" s="29"/>
      <c r="J69" s="29"/>
      <c r="K69" s="29"/>
      <c r="L69" s="29">
        <f>L70+L71+L72+L73+L74+L75+L76</f>
        <v>60913.79</v>
      </c>
    </row>
    <row r="70" spans="1:12" ht="25.5" x14ac:dyDescent="0.25">
      <c r="A70" s="6" t="s">
        <v>10</v>
      </c>
      <c r="B70" s="6" t="s">
        <v>10</v>
      </c>
      <c r="C70" s="7" t="s">
        <v>205</v>
      </c>
      <c r="D70" s="6" t="s">
        <v>65</v>
      </c>
      <c r="E70" s="6" t="s">
        <v>66</v>
      </c>
      <c r="F70" s="8" t="s">
        <v>206</v>
      </c>
      <c r="G70" s="6" t="s">
        <v>207</v>
      </c>
      <c r="H70" s="9">
        <v>23</v>
      </c>
      <c r="I70" s="30">
        <v>231.33</v>
      </c>
      <c r="J70" s="30">
        <v>1.2674000000000001</v>
      </c>
      <c r="K70" s="30">
        <f t="shared" si="0"/>
        <v>293.18764200000004</v>
      </c>
      <c r="L70" s="30">
        <v>6743.37</v>
      </c>
    </row>
    <row r="71" spans="1:12" ht="25.5" x14ac:dyDescent="0.25">
      <c r="A71" s="6" t="s">
        <v>10</v>
      </c>
      <c r="B71" s="6" t="s">
        <v>10</v>
      </c>
      <c r="C71" s="7" t="s">
        <v>208</v>
      </c>
      <c r="D71" s="6" t="s">
        <v>65</v>
      </c>
      <c r="E71" s="6" t="s">
        <v>67</v>
      </c>
      <c r="F71" s="8" t="s">
        <v>209</v>
      </c>
      <c r="G71" s="6" t="s">
        <v>210</v>
      </c>
      <c r="H71" s="9">
        <v>207</v>
      </c>
      <c r="I71" s="30">
        <v>22.4</v>
      </c>
      <c r="J71" s="30">
        <v>1.2674000000000001</v>
      </c>
      <c r="K71" s="30">
        <f t="shared" si="0"/>
        <v>28.389759999999999</v>
      </c>
      <c r="L71" s="30">
        <v>5876.73</v>
      </c>
    </row>
    <row r="72" spans="1:12" ht="38.25" x14ac:dyDescent="0.25">
      <c r="A72" s="6" t="s">
        <v>10</v>
      </c>
      <c r="B72" s="6" t="s">
        <v>10</v>
      </c>
      <c r="C72" s="7" t="s">
        <v>211</v>
      </c>
      <c r="D72" s="6" t="s">
        <v>36</v>
      </c>
      <c r="E72" s="6" t="s">
        <v>68</v>
      </c>
      <c r="F72" s="8" t="s">
        <v>212</v>
      </c>
      <c r="G72" s="6" t="s">
        <v>213</v>
      </c>
      <c r="H72" s="9">
        <v>828</v>
      </c>
      <c r="I72" s="30">
        <v>3.12</v>
      </c>
      <c r="J72" s="30">
        <v>1.2674000000000001</v>
      </c>
      <c r="K72" s="30">
        <f t="shared" si="0"/>
        <v>3.9542880000000005</v>
      </c>
      <c r="L72" s="30">
        <v>3270.6</v>
      </c>
    </row>
    <row r="73" spans="1:12" x14ac:dyDescent="0.25">
      <c r="A73" s="6" t="s">
        <v>10</v>
      </c>
      <c r="B73" s="6" t="s">
        <v>10</v>
      </c>
      <c r="C73" s="7" t="s">
        <v>214</v>
      </c>
      <c r="D73" s="6" t="s">
        <v>11</v>
      </c>
      <c r="E73" s="6" t="s">
        <v>69</v>
      </c>
      <c r="F73" s="8" t="s">
        <v>215</v>
      </c>
      <c r="G73" s="6" t="s">
        <v>216</v>
      </c>
      <c r="H73" s="9">
        <v>23</v>
      </c>
      <c r="I73" s="30">
        <v>92.65</v>
      </c>
      <c r="J73" s="30">
        <v>1.2674000000000001</v>
      </c>
      <c r="K73" s="30">
        <f t="shared" si="0"/>
        <v>117.42461000000002</v>
      </c>
      <c r="L73" s="30">
        <v>2700.66</v>
      </c>
    </row>
    <row r="74" spans="1:12" x14ac:dyDescent="0.25">
      <c r="A74" s="6" t="s">
        <v>10</v>
      </c>
      <c r="B74" s="6" t="s">
        <v>10</v>
      </c>
      <c r="C74" s="7" t="s">
        <v>217</v>
      </c>
      <c r="D74" s="6" t="s">
        <v>11</v>
      </c>
      <c r="E74" s="6" t="s">
        <v>70</v>
      </c>
      <c r="F74" s="8" t="s">
        <v>218</v>
      </c>
      <c r="G74" s="6" t="s">
        <v>216</v>
      </c>
      <c r="H74" s="9">
        <v>10</v>
      </c>
      <c r="I74" s="30">
        <v>892.93</v>
      </c>
      <c r="J74" s="30">
        <v>1.2674000000000001</v>
      </c>
      <c r="K74" s="30">
        <f t="shared" si="0"/>
        <v>1131.699482</v>
      </c>
      <c r="L74" s="30">
        <v>11317</v>
      </c>
    </row>
    <row r="75" spans="1:12" ht="89.25" x14ac:dyDescent="0.25">
      <c r="A75" s="6" t="s">
        <v>10</v>
      </c>
      <c r="B75" s="6" t="s">
        <v>10</v>
      </c>
      <c r="C75" s="7" t="s">
        <v>219</v>
      </c>
      <c r="D75" s="6" t="s">
        <v>11</v>
      </c>
      <c r="E75" s="6" t="s">
        <v>71</v>
      </c>
      <c r="F75" s="8" t="s">
        <v>220</v>
      </c>
      <c r="G75" s="6" t="s">
        <v>122</v>
      </c>
      <c r="H75" s="9">
        <v>3</v>
      </c>
      <c r="I75" s="30">
        <v>552.35</v>
      </c>
      <c r="J75" s="30">
        <v>1.2674000000000001</v>
      </c>
      <c r="K75" s="30">
        <f t="shared" si="0"/>
        <v>700.04839000000004</v>
      </c>
      <c r="L75" s="30">
        <v>2100.15</v>
      </c>
    </row>
    <row r="76" spans="1:12" ht="51" x14ac:dyDescent="0.25">
      <c r="A76" s="6" t="s">
        <v>10</v>
      </c>
      <c r="B76" s="6" t="s">
        <v>10</v>
      </c>
      <c r="C76" s="7" t="s">
        <v>221</v>
      </c>
      <c r="D76" s="6" t="s">
        <v>11</v>
      </c>
      <c r="E76" s="6" t="s">
        <v>72</v>
      </c>
      <c r="F76" s="8" t="s">
        <v>222</v>
      </c>
      <c r="G76" s="6" t="s">
        <v>113</v>
      </c>
      <c r="H76" s="9">
        <v>150.29</v>
      </c>
      <c r="I76" s="30">
        <v>151.75</v>
      </c>
      <c r="J76" s="30">
        <v>1.2674000000000001</v>
      </c>
      <c r="K76" s="30">
        <f t="shared" si="0"/>
        <v>192.32795000000002</v>
      </c>
      <c r="L76" s="30">
        <v>28905.279999999999</v>
      </c>
    </row>
    <row r="77" spans="1:12" x14ac:dyDescent="0.25">
      <c r="A77" s="1" t="s">
        <v>15</v>
      </c>
      <c r="B77" s="1" t="s">
        <v>15</v>
      </c>
      <c r="C77" s="2" t="s">
        <v>223</v>
      </c>
      <c r="D77" s="1" t="s">
        <v>11</v>
      </c>
      <c r="E77" s="1"/>
      <c r="F77" s="3" t="s">
        <v>73</v>
      </c>
      <c r="G77" s="1"/>
      <c r="H77" s="5"/>
      <c r="I77" s="29"/>
      <c r="J77" s="29"/>
      <c r="K77" s="29"/>
      <c r="L77" s="29">
        <f>L78+L79</f>
        <v>10277.41</v>
      </c>
    </row>
    <row r="78" spans="1:12" ht="25.5" x14ac:dyDescent="0.25">
      <c r="A78" s="6" t="s">
        <v>10</v>
      </c>
      <c r="B78" s="6" t="s">
        <v>10</v>
      </c>
      <c r="C78" s="7" t="s">
        <v>224</v>
      </c>
      <c r="D78" s="6" t="s">
        <v>11</v>
      </c>
      <c r="E78" s="6" t="s">
        <v>74</v>
      </c>
      <c r="F78" s="8" t="s">
        <v>225</v>
      </c>
      <c r="G78" s="6" t="s">
        <v>216</v>
      </c>
      <c r="H78" s="9">
        <v>7</v>
      </c>
      <c r="I78" s="30">
        <v>746.04</v>
      </c>
      <c r="J78" s="30">
        <v>1.2674000000000001</v>
      </c>
      <c r="K78" s="30">
        <f t="shared" si="0"/>
        <v>945.53109600000005</v>
      </c>
      <c r="L78" s="30">
        <v>6618.71</v>
      </c>
    </row>
    <row r="79" spans="1:12" ht="25.5" x14ac:dyDescent="0.25">
      <c r="A79" s="6" t="s">
        <v>10</v>
      </c>
      <c r="B79" s="6" t="s">
        <v>10</v>
      </c>
      <c r="C79" s="7" t="s">
        <v>226</v>
      </c>
      <c r="D79" s="6" t="s">
        <v>11</v>
      </c>
      <c r="E79" s="6" t="s">
        <v>75</v>
      </c>
      <c r="F79" s="8" t="s">
        <v>227</v>
      </c>
      <c r="G79" s="6" t="s">
        <v>106</v>
      </c>
      <c r="H79" s="9">
        <v>273.64999999999998</v>
      </c>
      <c r="I79" s="30">
        <v>10.55</v>
      </c>
      <c r="J79" s="30">
        <v>1.2674000000000001</v>
      </c>
      <c r="K79" s="30">
        <f t="shared" ref="K79:K100" si="1">I79*J79</f>
        <v>13.371070000000001</v>
      </c>
      <c r="L79" s="30">
        <v>3658.7</v>
      </c>
    </row>
    <row r="80" spans="1:12" x14ac:dyDescent="0.25">
      <c r="A80" s="1" t="s">
        <v>15</v>
      </c>
      <c r="B80" s="1" t="s">
        <v>15</v>
      </c>
      <c r="C80" s="2" t="s">
        <v>228</v>
      </c>
      <c r="D80" s="1" t="s">
        <v>11</v>
      </c>
      <c r="E80" s="1"/>
      <c r="F80" s="3" t="s">
        <v>76</v>
      </c>
      <c r="G80" s="1"/>
      <c r="H80" s="5"/>
      <c r="I80" s="29"/>
      <c r="J80" s="29"/>
      <c r="K80" s="29"/>
      <c r="L80" s="29">
        <f>L81+L82+L83+L84+L85+L86</f>
        <v>15742.769999999999</v>
      </c>
    </row>
    <row r="81" spans="1:12" ht="38.25" x14ac:dyDescent="0.25">
      <c r="A81" s="6" t="s">
        <v>10</v>
      </c>
      <c r="B81" s="6" t="s">
        <v>10</v>
      </c>
      <c r="C81" s="7" t="s">
        <v>229</v>
      </c>
      <c r="D81" s="6" t="s">
        <v>11</v>
      </c>
      <c r="E81" s="6" t="s">
        <v>77</v>
      </c>
      <c r="F81" s="8" t="s">
        <v>230</v>
      </c>
      <c r="G81" s="6" t="s">
        <v>216</v>
      </c>
      <c r="H81" s="9">
        <v>7</v>
      </c>
      <c r="I81" s="30">
        <v>781.95</v>
      </c>
      <c r="J81" s="30">
        <v>1.2674000000000001</v>
      </c>
      <c r="K81" s="30">
        <f t="shared" si="1"/>
        <v>991.04343000000017</v>
      </c>
      <c r="L81" s="30">
        <v>6937.28</v>
      </c>
    </row>
    <row r="82" spans="1:12" ht="63.75" x14ac:dyDescent="0.25">
      <c r="A82" s="6" t="s">
        <v>10</v>
      </c>
      <c r="B82" s="6" t="s">
        <v>10</v>
      </c>
      <c r="C82" s="7" t="s">
        <v>231</v>
      </c>
      <c r="D82" s="6" t="s">
        <v>11</v>
      </c>
      <c r="E82" s="6" t="s">
        <v>78</v>
      </c>
      <c r="F82" s="8" t="s">
        <v>232</v>
      </c>
      <c r="G82" s="6" t="s">
        <v>106</v>
      </c>
      <c r="H82" s="9">
        <v>741</v>
      </c>
      <c r="I82" s="30">
        <v>2.69</v>
      </c>
      <c r="J82" s="30">
        <v>1.2674000000000001</v>
      </c>
      <c r="K82" s="30">
        <f t="shared" si="1"/>
        <v>3.4093059999999999</v>
      </c>
      <c r="L82" s="30">
        <v>2526.81</v>
      </c>
    </row>
    <row r="83" spans="1:12" ht="51" x14ac:dyDescent="0.25">
      <c r="A83" s="6" t="s">
        <v>10</v>
      </c>
      <c r="B83" s="6" t="s">
        <v>10</v>
      </c>
      <c r="C83" s="7" t="s">
        <v>233</v>
      </c>
      <c r="D83" s="6" t="s">
        <v>11</v>
      </c>
      <c r="E83" s="6" t="s">
        <v>79</v>
      </c>
      <c r="F83" s="8" t="s">
        <v>234</v>
      </c>
      <c r="G83" s="6" t="s">
        <v>110</v>
      </c>
      <c r="H83" s="9">
        <v>4</v>
      </c>
      <c r="I83" s="30">
        <v>11.22</v>
      </c>
      <c r="J83" s="30">
        <v>1.2674000000000001</v>
      </c>
      <c r="K83" s="30">
        <f t="shared" si="1"/>
        <v>14.220228000000002</v>
      </c>
      <c r="L83" s="30">
        <v>56.88</v>
      </c>
    </row>
    <row r="84" spans="1:12" ht="63.75" x14ac:dyDescent="0.25">
      <c r="A84" s="6" t="s">
        <v>10</v>
      </c>
      <c r="B84" s="6" t="s">
        <v>10</v>
      </c>
      <c r="C84" s="7" t="s">
        <v>235</v>
      </c>
      <c r="D84" s="6" t="s">
        <v>11</v>
      </c>
      <c r="E84" s="6" t="s">
        <v>80</v>
      </c>
      <c r="F84" s="8" t="s">
        <v>236</v>
      </c>
      <c r="G84" s="6" t="s">
        <v>110</v>
      </c>
      <c r="H84" s="9">
        <v>1</v>
      </c>
      <c r="I84" s="30">
        <v>48.89</v>
      </c>
      <c r="J84" s="30">
        <v>1.2674000000000001</v>
      </c>
      <c r="K84" s="30">
        <f t="shared" si="1"/>
        <v>61.963186000000007</v>
      </c>
      <c r="L84" s="30">
        <v>61.96</v>
      </c>
    </row>
    <row r="85" spans="1:12" ht="25.5" x14ac:dyDescent="0.25">
      <c r="A85" s="6" t="s">
        <v>10</v>
      </c>
      <c r="B85" s="6" t="s">
        <v>10</v>
      </c>
      <c r="C85" s="7" t="s">
        <v>237</v>
      </c>
      <c r="D85" s="6" t="s">
        <v>65</v>
      </c>
      <c r="E85" s="6" t="s">
        <v>81</v>
      </c>
      <c r="F85" s="8" t="s">
        <v>238</v>
      </c>
      <c r="G85" s="6" t="s">
        <v>82</v>
      </c>
      <c r="H85" s="9">
        <v>22</v>
      </c>
      <c r="I85" s="30">
        <v>218.33</v>
      </c>
      <c r="J85" s="30">
        <v>1.2674000000000001</v>
      </c>
      <c r="K85" s="30">
        <f t="shared" si="1"/>
        <v>276.71144200000003</v>
      </c>
      <c r="L85" s="30">
        <v>6087.62</v>
      </c>
    </row>
    <row r="86" spans="1:12" ht="51" x14ac:dyDescent="0.25">
      <c r="A86" s="6" t="s">
        <v>10</v>
      </c>
      <c r="B86" s="6" t="s">
        <v>10</v>
      </c>
      <c r="C86" s="7" t="s">
        <v>239</v>
      </c>
      <c r="D86" s="6" t="s">
        <v>11</v>
      </c>
      <c r="E86" s="6" t="s">
        <v>83</v>
      </c>
      <c r="F86" s="8" t="s">
        <v>240</v>
      </c>
      <c r="G86" s="6" t="s">
        <v>110</v>
      </c>
      <c r="H86" s="9">
        <v>2</v>
      </c>
      <c r="I86" s="30">
        <v>28.49</v>
      </c>
      <c r="J86" s="30">
        <v>1.2674000000000001</v>
      </c>
      <c r="K86" s="30">
        <f t="shared" si="1"/>
        <v>36.108226000000002</v>
      </c>
      <c r="L86" s="30">
        <v>72.22</v>
      </c>
    </row>
    <row r="87" spans="1:12" x14ac:dyDescent="0.25">
      <c r="A87" s="1" t="s">
        <v>15</v>
      </c>
      <c r="B87" s="1" t="s">
        <v>15</v>
      </c>
      <c r="C87" s="2" t="s">
        <v>241</v>
      </c>
      <c r="D87" s="1" t="s">
        <v>11</v>
      </c>
      <c r="E87" s="1"/>
      <c r="F87" s="3" t="s">
        <v>84</v>
      </c>
      <c r="G87" s="1"/>
      <c r="H87" s="5"/>
      <c r="I87" s="29"/>
      <c r="J87" s="29"/>
      <c r="K87" s="29"/>
      <c r="L87" s="29">
        <f>L88+L89+L90+L91+L92</f>
        <v>42242.97</v>
      </c>
    </row>
    <row r="88" spans="1:12" ht="51" x14ac:dyDescent="0.25">
      <c r="A88" s="6" t="s">
        <v>10</v>
      </c>
      <c r="B88" s="6" t="s">
        <v>10</v>
      </c>
      <c r="C88" s="7" t="s">
        <v>242</v>
      </c>
      <c r="D88" s="6" t="s">
        <v>11</v>
      </c>
      <c r="E88" s="6" t="s">
        <v>85</v>
      </c>
      <c r="F88" s="8" t="s">
        <v>243</v>
      </c>
      <c r="G88" s="6" t="s">
        <v>116</v>
      </c>
      <c r="H88" s="9">
        <v>58.81</v>
      </c>
      <c r="I88" s="30">
        <v>13.58</v>
      </c>
      <c r="J88" s="30">
        <v>1.2674000000000001</v>
      </c>
      <c r="K88" s="30">
        <f t="shared" si="1"/>
        <v>17.211292</v>
      </c>
      <c r="L88" s="30">
        <v>1012.12</v>
      </c>
    </row>
    <row r="89" spans="1:12" ht="38.25" x14ac:dyDescent="0.25">
      <c r="A89" s="6" t="s">
        <v>10</v>
      </c>
      <c r="B89" s="6" t="s">
        <v>10</v>
      </c>
      <c r="C89" s="7" t="s">
        <v>244</v>
      </c>
      <c r="D89" s="6" t="s">
        <v>11</v>
      </c>
      <c r="E89" s="6" t="s">
        <v>86</v>
      </c>
      <c r="F89" s="8" t="s">
        <v>245</v>
      </c>
      <c r="G89" s="6" t="s">
        <v>106</v>
      </c>
      <c r="H89" s="9">
        <v>285.58</v>
      </c>
      <c r="I89" s="30">
        <v>13.41</v>
      </c>
      <c r="J89" s="30">
        <v>1.2674000000000001</v>
      </c>
      <c r="K89" s="30">
        <f t="shared" si="1"/>
        <v>16.995834000000002</v>
      </c>
      <c r="L89" s="30">
        <v>4854.8599999999997</v>
      </c>
    </row>
    <row r="90" spans="1:12" ht="25.5" x14ac:dyDescent="0.25">
      <c r="A90" s="6" t="s">
        <v>10</v>
      </c>
      <c r="B90" s="6" t="s">
        <v>10</v>
      </c>
      <c r="C90" s="7" t="s">
        <v>246</v>
      </c>
      <c r="D90" s="6" t="s">
        <v>11</v>
      </c>
      <c r="E90" s="6" t="s">
        <v>87</v>
      </c>
      <c r="F90" s="8" t="s">
        <v>247</v>
      </c>
      <c r="G90" s="6" t="s">
        <v>116</v>
      </c>
      <c r="H90" s="9">
        <v>775.06</v>
      </c>
      <c r="I90" s="30">
        <v>16.87</v>
      </c>
      <c r="J90" s="30">
        <v>1.2674000000000001</v>
      </c>
      <c r="K90" s="30">
        <f t="shared" si="1"/>
        <v>21.381038000000004</v>
      </c>
      <c r="L90" s="30">
        <v>16570.78</v>
      </c>
    </row>
    <row r="91" spans="1:12" ht="51" x14ac:dyDescent="0.25">
      <c r="A91" s="6" t="s">
        <v>10</v>
      </c>
      <c r="B91" s="6" t="s">
        <v>10</v>
      </c>
      <c r="C91" s="7" t="s">
        <v>248</v>
      </c>
      <c r="D91" s="6" t="s">
        <v>11</v>
      </c>
      <c r="E91" s="6" t="s">
        <v>88</v>
      </c>
      <c r="F91" s="8" t="s">
        <v>249</v>
      </c>
      <c r="G91" s="6" t="s">
        <v>116</v>
      </c>
      <c r="H91" s="9">
        <v>52.78</v>
      </c>
      <c r="I91" s="30">
        <v>14.6</v>
      </c>
      <c r="J91" s="30">
        <v>1.2674000000000001</v>
      </c>
      <c r="K91" s="30">
        <f t="shared" si="1"/>
        <v>18.50404</v>
      </c>
      <c r="L91" s="30">
        <v>976.43</v>
      </c>
    </row>
    <row r="92" spans="1:12" ht="76.5" x14ac:dyDescent="0.25">
      <c r="A92" s="6" t="s">
        <v>10</v>
      </c>
      <c r="B92" s="6" t="s">
        <v>10</v>
      </c>
      <c r="C92" s="7" t="s">
        <v>250</v>
      </c>
      <c r="D92" s="6" t="s">
        <v>11</v>
      </c>
      <c r="E92" s="6" t="s">
        <v>89</v>
      </c>
      <c r="F92" s="8" t="s">
        <v>251</v>
      </c>
      <c r="G92" s="6" t="s">
        <v>116</v>
      </c>
      <c r="H92" s="9">
        <v>1146</v>
      </c>
      <c r="I92" s="30">
        <v>12.96</v>
      </c>
      <c r="J92" s="30">
        <v>1.2674000000000001</v>
      </c>
      <c r="K92" s="30">
        <f t="shared" si="1"/>
        <v>16.425504000000004</v>
      </c>
      <c r="L92" s="30">
        <v>18828.78</v>
      </c>
    </row>
    <row r="93" spans="1:12" x14ac:dyDescent="0.25">
      <c r="A93" s="1" t="s">
        <v>15</v>
      </c>
      <c r="B93" s="1" t="s">
        <v>15</v>
      </c>
      <c r="C93" s="2" t="s">
        <v>252</v>
      </c>
      <c r="D93" s="1" t="s">
        <v>91</v>
      </c>
      <c r="E93" s="1"/>
      <c r="F93" s="3" t="s">
        <v>90</v>
      </c>
      <c r="G93" s="1"/>
      <c r="H93" s="5"/>
      <c r="I93" s="29"/>
      <c r="J93" s="29"/>
      <c r="K93" s="29"/>
      <c r="L93" s="29">
        <f>L94+L95+L96</f>
        <v>7453.3099999999995</v>
      </c>
    </row>
    <row r="94" spans="1:12" ht="178.5" x14ac:dyDescent="0.25">
      <c r="A94" s="6" t="s">
        <v>10</v>
      </c>
      <c r="B94" s="6" t="s">
        <v>10</v>
      </c>
      <c r="C94" s="7" t="s">
        <v>253</v>
      </c>
      <c r="D94" s="6" t="s">
        <v>91</v>
      </c>
      <c r="E94" s="6" t="s">
        <v>92</v>
      </c>
      <c r="F94" s="8" t="s">
        <v>254</v>
      </c>
      <c r="G94" s="6" t="s">
        <v>210</v>
      </c>
      <c r="H94" s="9">
        <v>1</v>
      </c>
      <c r="I94" s="30">
        <v>2154.61</v>
      </c>
      <c r="J94" s="30">
        <v>1.2674000000000001</v>
      </c>
      <c r="K94" s="30">
        <f t="shared" si="1"/>
        <v>2730.7527140000002</v>
      </c>
      <c r="L94" s="30">
        <v>2730.75</v>
      </c>
    </row>
    <row r="95" spans="1:12" ht="114.75" x14ac:dyDescent="0.25">
      <c r="A95" s="6" t="s">
        <v>10</v>
      </c>
      <c r="B95" s="6" t="s">
        <v>10</v>
      </c>
      <c r="C95" s="7" t="s">
        <v>255</v>
      </c>
      <c r="D95" s="6" t="s">
        <v>91</v>
      </c>
      <c r="E95" s="6" t="s">
        <v>93</v>
      </c>
      <c r="F95" s="8" t="s">
        <v>256</v>
      </c>
      <c r="G95" s="6" t="s">
        <v>216</v>
      </c>
      <c r="H95" s="9">
        <v>1</v>
      </c>
      <c r="I95" s="30">
        <v>2028.76</v>
      </c>
      <c r="J95" s="30">
        <v>1.2674000000000001</v>
      </c>
      <c r="K95" s="30">
        <f t="shared" si="1"/>
        <v>2571.2504240000003</v>
      </c>
      <c r="L95" s="30">
        <v>2571.25</v>
      </c>
    </row>
    <row r="96" spans="1:12" ht="127.5" x14ac:dyDescent="0.25">
      <c r="A96" s="6" t="s">
        <v>10</v>
      </c>
      <c r="B96" s="6" t="s">
        <v>10</v>
      </c>
      <c r="C96" s="7" t="s">
        <v>257</v>
      </c>
      <c r="D96" s="6" t="s">
        <v>91</v>
      </c>
      <c r="E96" s="6" t="s">
        <v>94</v>
      </c>
      <c r="F96" s="8" t="s">
        <v>258</v>
      </c>
      <c r="G96" s="6" t="s">
        <v>210</v>
      </c>
      <c r="H96" s="9">
        <v>1</v>
      </c>
      <c r="I96" s="30">
        <v>1697.42</v>
      </c>
      <c r="J96" s="30">
        <v>1.2674000000000001</v>
      </c>
      <c r="K96" s="30">
        <f t="shared" si="1"/>
        <v>2151.3101080000001</v>
      </c>
      <c r="L96" s="30">
        <v>2151.31</v>
      </c>
    </row>
    <row r="97" spans="1:12" x14ac:dyDescent="0.25">
      <c r="A97" s="1" t="s">
        <v>15</v>
      </c>
      <c r="B97" s="1" t="s">
        <v>15</v>
      </c>
      <c r="C97" s="2" t="s">
        <v>259</v>
      </c>
      <c r="D97" s="1" t="s">
        <v>11</v>
      </c>
      <c r="E97" s="1"/>
      <c r="F97" s="3" t="s">
        <v>95</v>
      </c>
      <c r="G97" s="1"/>
      <c r="H97" s="5"/>
      <c r="I97" s="29"/>
      <c r="J97" s="29"/>
      <c r="K97" s="29"/>
      <c r="L97" s="29">
        <f>L98+L99+L100</f>
        <v>3978.46</v>
      </c>
    </row>
    <row r="98" spans="1:12" ht="25.5" x14ac:dyDescent="0.25">
      <c r="A98" s="6" t="s">
        <v>10</v>
      </c>
      <c r="B98" s="6" t="s">
        <v>10</v>
      </c>
      <c r="C98" s="7" t="s">
        <v>260</v>
      </c>
      <c r="D98" s="6" t="s">
        <v>11</v>
      </c>
      <c r="E98" s="6" t="s">
        <v>96</v>
      </c>
      <c r="F98" s="8" t="s">
        <v>261</v>
      </c>
      <c r="G98" s="6" t="s">
        <v>216</v>
      </c>
      <c r="H98" s="9">
        <v>9</v>
      </c>
      <c r="I98" s="30">
        <v>147.41</v>
      </c>
      <c r="J98" s="30">
        <v>1.2674000000000001</v>
      </c>
      <c r="K98" s="30">
        <f t="shared" si="1"/>
        <v>186.82743400000001</v>
      </c>
      <c r="L98" s="30">
        <v>1681.47</v>
      </c>
    </row>
    <row r="99" spans="1:12" ht="25.5" x14ac:dyDescent="0.25">
      <c r="A99" s="6" t="s">
        <v>10</v>
      </c>
      <c r="B99" s="6" t="s">
        <v>10</v>
      </c>
      <c r="C99" s="7" t="s">
        <v>262</v>
      </c>
      <c r="D99" s="6" t="s">
        <v>11</v>
      </c>
      <c r="E99" s="6" t="s">
        <v>97</v>
      </c>
      <c r="F99" s="8" t="s">
        <v>263</v>
      </c>
      <c r="G99" s="6" t="s">
        <v>116</v>
      </c>
      <c r="H99" s="9">
        <v>103.77</v>
      </c>
      <c r="I99" s="30">
        <v>10.93</v>
      </c>
      <c r="J99" s="30">
        <v>1.2674000000000001</v>
      </c>
      <c r="K99" s="30">
        <f t="shared" si="1"/>
        <v>13.852682</v>
      </c>
      <c r="L99" s="30">
        <v>1437.21</v>
      </c>
    </row>
    <row r="100" spans="1:12" ht="25.5" x14ac:dyDescent="0.25">
      <c r="A100" s="6" t="s">
        <v>10</v>
      </c>
      <c r="B100" s="6" t="s">
        <v>10</v>
      </c>
      <c r="C100" s="7" t="s">
        <v>264</v>
      </c>
      <c r="D100" s="6" t="s">
        <v>36</v>
      </c>
      <c r="E100" s="6" t="s">
        <v>98</v>
      </c>
      <c r="F100" s="8" t="s">
        <v>265</v>
      </c>
      <c r="G100" s="6" t="s">
        <v>213</v>
      </c>
      <c r="H100" s="9">
        <v>1</v>
      </c>
      <c r="I100" s="30">
        <v>678.38</v>
      </c>
      <c r="J100" s="30">
        <v>1.2674000000000001</v>
      </c>
      <c r="K100" s="30">
        <f t="shared" si="1"/>
        <v>859.77881200000002</v>
      </c>
      <c r="L100" s="30">
        <v>859.78</v>
      </c>
    </row>
  </sheetData>
  <sheetProtection algorithmName="SHA-512" hashValue="f/subCvVVqHNIhEdTNG8rgr0xFWZOy9+3JvII4sotuq4sVvqOnfRX5nVOUcuvxJWiioQHa1R0+GPioCXTzfN8g==" saltValue="hmwqoR30MNcRuAGiYxHjXQ==" spinCount="100000" sheet="1" objects="1" scenarios="1"/>
  <mergeCells count="5">
    <mergeCell ref="A7:A8"/>
    <mergeCell ref="G7:I7"/>
    <mergeCell ref="G8:I8"/>
    <mergeCell ref="G5:L5"/>
    <mergeCell ref="G6:L6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AD013-9E15-4276-81C2-C3FEBB912544}">
  <dimension ref="A2:S56"/>
  <sheetViews>
    <sheetView workbookViewId="0">
      <selection activeCell="E7" sqref="E7"/>
    </sheetView>
  </sheetViews>
  <sheetFormatPr defaultRowHeight="15" x14ac:dyDescent="0.25"/>
  <cols>
    <col min="2" max="2" width="5.140625" bestFit="1" customWidth="1"/>
    <col min="6" max="6" width="5.5703125" bestFit="1" customWidth="1"/>
    <col min="7" max="7" width="3" bestFit="1" customWidth="1"/>
    <col min="8" max="10" width="2" bestFit="1" customWidth="1"/>
    <col min="12" max="12" width="10.140625" bestFit="1" customWidth="1"/>
    <col min="14" max="17" width="9.28515625" bestFit="1" customWidth="1"/>
    <col min="18" max="18" width="10.140625" bestFit="1" customWidth="1"/>
    <col min="19" max="19" width="9.28515625" bestFit="1" customWidth="1"/>
  </cols>
  <sheetData>
    <row r="2" spans="1:19" x14ac:dyDescent="0.25">
      <c r="A2" s="37" t="s">
        <v>14</v>
      </c>
      <c r="B2" s="37"/>
      <c r="C2" s="37"/>
      <c r="D2" s="37"/>
    </row>
    <row r="3" spans="1:19" x14ac:dyDescent="0.25">
      <c r="A3" s="37" t="s">
        <v>283</v>
      </c>
      <c r="B3" s="37"/>
      <c r="C3" s="37"/>
      <c r="D3" s="37"/>
    </row>
    <row r="5" spans="1:19" x14ac:dyDescent="0.25">
      <c r="A5" t="s">
        <v>273</v>
      </c>
      <c r="B5" t="s">
        <v>2</v>
      </c>
      <c r="C5" t="s">
        <v>5</v>
      </c>
      <c r="L5" t="s">
        <v>274</v>
      </c>
      <c r="M5" t="s">
        <v>275</v>
      </c>
      <c r="N5">
        <v>1</v>
      </c>
      <c r="O5">
        <v>2</v>
      </c>
      <c r="P5">
        <v>3</v>
      </c>
      <c r="Q5">
        <v>4</v>
      </c>
      <c r="R5">
        <v>5</v>
      </c>
      <c r="S5">
        <v>6</v>
      </c>
    </row>
    <row r="6" spans="1:19" x14ac:dyDescent="0.25">
      <c r="F6" t="s">
        <v>0</v>
      </c>
      <c r="G6">
        <v>1</v>
      </c>
      <c r="H6">
        <v>2</v>
      </c>
      <c r="I6">
        <v>3</v>
      </c>
      <c r="J6">
        <v>4</v>
      </c>
      <c r="K6" t="s">
        <v>276</v>
      </c>
      <c r="N6">
        <v>43191</v>
      </c>
      <c r="O6">
        <v>43221</v>
      </c>
      <c r="P6">
        <v>43252</v>
      </c>
      <c r="Q6">
        <v>43282</v>
      </c>
      <c r="R6">
        <v>43313</v>
      </c>
      <c r="S6">
        <v>43344</v>
      </c>
    </row>
    <row r="7" spans="1:19" x14ac:dyDescent="0.25">
      <c r="A7" t="s">
        <v>278</v>
      </c>
      <c r="B7" t="s">
        <v>102</v>
      </c>
      <c r="C7" t="s">
        <v>14</v>
      </c>
      <c r="F7">
        <v>1</v>
      </c>
      <c r="G7">
        <v>50</v>
      </c>
      <c r="H7">
        <v>0</v>
      </c>
      <c r="I7">
        <v>0</v>
      </c>
      <c r="J7">
        <v>0</v>
      </c>
      <c r="K7">
        <v>50</v>
      </c>
      <c r="L7" s="35">
        <v>517932.65</v>
      </c>
      <c r="M7" t="s">
        <v>277</v>
      </c>
      <c r="N7" s="36">
        <v>0.115448408205198</v>
      </c>
      <c r="O7" s="36">
        <v>0.10573712624604761</v>
      </c>
      <c r="P7" s="36">
        <v>0.16860885290780567</v>
      </c>
      <c r="Q7" s="36">
        <v>8.9967431093598768E-2</v>
      </c>
      <c r="R7" s="36">
        <v>0.38621011824606927</v>
      </c>
      <c r="S7" s="36">
        <v>0.13402806330128056</v>
      </c>
    </row>
    <row r="8" spans="1:19" x14ac:dyDescent="0.25">
      <c r="A8" t="s">
        <v>279</v>
      </c>
      <c r="C8" t="s">
        <v>280</v>
      </c>
      <c r="L8" s="35"/>
    </row>
    <row r="9" spans="1:19" x14ac:dyDescent="0.25">
      <c r="L9" s="35" t="s">
        <v>281</v>
      </c>
      <c r="N9" s="35">
        <v>59794.5</v>
      </c>
      <c r="O9" s="35">
        <v>54764.709999999992</v>
      </c>
      <c r="P9" s="35">
        <v>87328.03</v>
      </c>
      <c r="Q9" s="35">
        <v>46597.070000000007</v>
      </c>
      <c r="R9" s="35">
        <v>200030.83000000002</v>
      </c>
      <c r="S9" s="35">
        <v>69417.509999999995</v>
      </c>
    </row>
    <row r="10" spans="1:19" x14ac:dyDescent="0.25">
      <c r="A10" t="s">
        <v>278</v>
      </c>
      <c r="B10" t="s">
        <v>103</v>
      </c>
      <c r="C10" t="s">
        <v>16</v>
      </c>
      <c r="F10">
        <v>2</v>
      </c>
      <c r="G10">
        <v>47</v>
      </c>
      <c r="H10">
        <v>2</v>
      </c>
      <c r="I10">
        <v>0</v>
      </c>
      <c r="J10">
        <v>0</v>
      </c>
      <c r="K10">
        <v>2</v>
      </c>
      <c r="L10" s="35">
        <v>6265.54</v>
      </c>
      <c r="M10" t="s">
        <v>277</v>
      </c>
      <c r="N10" s="35">
        <v>1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</row>
    <row r="11" spans="1:19" x14ac:dyDescent="0.25">
      <c r="A11" t="s">
        <v>279</v>
      </c>
      <c r="C11" t="s">
        <v>280</v>
      </c>
      <c r="L11" s="35"/>
      <c r="N11" s="35"/>
      <c r="O11" s="35"/>
      <c r="P11" s="35"/>
      <c r="Q11" s="35"/>
      <c r="R11" s="35"/>
      <c r="S11" s="35"/>
    </row>
    <row r="12" spans="1:19" x14ac:dyDescent="0.25">
      <c r="L12" s="35" t="s">
        <v>282</v>
      </c>
      <c r="N12" s="35">
        <v>6265.54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</row>
    <row r="13" spans="1:19" x14ac:dyDescent="0.25">
      <c r="A13" t="s">
        <v>278</v>
      </c>
      <c r="B13" t="s">
        <v>107</v>
      </c>
      <c r="C13" t="s">
        <v>18</v>
      </c>
      <c r="F13">
        <v>2</v>
      </c>
      <c r="G13">
        <v>44</v>
      </c>
      <c r="H13">
        <v>2</v>
      </c>
      <c r="I13">
        <v>0</v>
      </c>
      <c r="J13">
        <v>0</v>
      </c>
      <c r="K13">
        <v>2</v>
      </c>
      <c r="L13" s="35">
        <v>38361.1</v>
      </c>
      <c r="M13" t="s">
        <v>277</v>
      </c>
      <c r="N13" s="35">
        <v>1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</row>
    <row r="14" spans="1:19" x14ac:dyDescent="0.25">
      <c r="A14" t="s">
        <v>279</v>
      </c>
      <c r="C14" t="s">
        <v>280</v>
      </c>
      <c r="L14" s="35"/>
      <c r="N14" s="35"/>
      <c r="O14" s="35"/>
      <c r="P14" s="35"/>
      <c r="Q14" s="35"/>
      <c r="R14" s="35"/>
      <c r="S14" s="35"/>
    </row>
    <row r="15" spans="1:19" x14ac:dyDescent="0.25">
      <c r="L15" s="35" t="s">
        <v>282</v>
      </c>
      <c r="N15" s="35">
        <v>38361.1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</row>
    <row r="16" spans="1:19" x14ac:dyDescent="0.25">
      <c r="A16" t="s">
        <v>278</v>
      </c>
      <c r="B16" t="s">
        <v>119</v>
      </c>
      <c r="C16" t="s">
        <v>23</v>
      </c>
      <c r="F16">
        <v>2</v>
      </c>
      <c r="G16">
        <v>41</v>
      </c>
      <c r="H16">
        <v>2</v>
      </c>
      <c r="I16">
        <v>0</v>
      </c>
      <c r="J16">
        <v>0</v>
      </c>
      <c r="K16">
        <v>2</v>
      </c>
      <c r="L16" s="35">
        <v>10223.219999999999</v>
      </c>
      <c r="M16" t="s">
        <v>277</v>
      </c>
      <c r="N16" s="35">
        <v>1.0000000000000002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</row>
    <row r="17" spans="1:19" x14ac:dyDescent="0.25">
      <c r="A17" t="s">
        <v>279</v>
      </c>
      <c r="C17" t="s">
        <v>280</v>
      </c>
      <c r="L17" s="35"/>
      <c r="N17" s="35"/>
      <c r="O17" s="35"/>
      <c r="P17" s="35"/>
      <c r="Q17" s="35"/>
      <c r="R17" s="35"/>
      <c r="S17" s="35"/>
    </row>
    <row r="18" spans="1:19" x14ac:dyDescent="0.25">
      <c r="L18" s="35" t="s">
        <v>282</v>
      </c>
      <c r="N18" s="35">
        <v>10223.220000000001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</row>
    <row r="19" spans="1:19" x14ac:dyDescent="0.25">
      <c r="A19" t="s">
        <v>278</v>
      </c>
      <c r="B19" t="s">
        <v>134</v>
      </c>
      <c r="C19" t="s">
        <v>30</v>
      </c>
      <c r="F19">
        <v>2</v>
      </c>
      <c r="G19">
        <v>38</v>
      </c>
      <c r="H19">
        <v>2</v>
      </c>
      <c r="I19">
        <v>0</v>
      </c>
      <c r="J19">
        <v>0</v>
      </c>
      <c r="K19">
        <v>2</v>
      </c>
      <c r="L19" s="35">
        <v>4944.6400000000003</v>
      </c>
      <c r="M19" t="s">
        <v>277</v>
      </c>
      <c r="N19" s="35">
        <v>1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</row>
    <row r="20" spans="1:19" x14ac:dyDescent="0.25">
      <c r="A20" t="s">
        <v>279</v>
      </c>
      <c r="C20" t="s">
        <v>280</v>
      </c>
      <c r="L20" s="35"/>
      <c r="N20" s="35"/>
      <c r="O20" s="35"/>
      <c r="P20" s="35"/>
      <c r="Q20" s="35"/>
      <c r="R20" s="35"/>
      <c r="S20" s="35"/>
    </row>
    <row r="21" spans="1:19" x14ac:dyDescent="0.25">
      <c r="L21" s="35" t="s">
        <v>282</v>
      </c>
      <c r="N21" s="35">
        <v>4944.6400000000003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</row>
    <row r="22" spans="1:19" x14ac:dyDescent="0.25">
      <c r="A22" t="s">
        <v>278</v>
      </c>
      <c r="B22" t="s">
        <v>141</v>
      </c>
      <c r="C22" t="s">
        <v>34</v>
      </c>
      <c r="F22">
        <v>2</v>
      </c>
      <c r="G22">
        <v>35</v>
      </c>
      <c r="H22">
        <v>2</v>
      </c>
      <c r="I22">
        <v>0</v>
      </c>
      <c r="J22">
        <v>0</v>
      </c>
      <c r="K22">
        <v>2</v>
      </c>
      <c r="L22" s="35">
        <v>128839.63</v>
      </c>
      <c r="M22" t="s">
        <v>277</v>
      </c>
      <c r="N22" s="35">
        <v>0</v>
      </c>
      <c r="O22" s="35">
        <v>0</v>
      </c>
      <c r="P22" s="35">
        <v>0</v>
      </c>
      <c r="Q22" s="35">
        <v>0</v>
      </c>
      <c r="R22" s="35">
        <v>1</v>
      </c>
      <c r="S22" s="35">
        <v>0</v>
      </c>
    </row>
    <row r="23" spans="1:19" x14ac:dyDescent="0.25">
      <c r="A23" t="s">
        <v>279</v>
      </c>
      <c r="C23" t="s">
        <v>280</v>
      </c>
      <c r="L23" s="35"/>
      <c r="N23" s="35"/>
      <c r="O23" s="35"/>
      <c r="P23" s="35"/>
      <c r="Q23" s="35"/>
      <c r="R23" s="35"/>
      <c r="S23" s="35"/>
    </row>
    <row r="24" spans="1:19" x14ac:dyDescent="0.25">
      <c r="L24" s="35" t="s">
        <v>282</v>
      </c>
      <c r="N24" s="35">
        <v>0</v>
      </c>
      <c r="O24" s="35">
        <v>0</v>
      </c>
      <c r="P24" s="35">
        <v>0</v>
      </c>
      <c r="Q24" s="35">
        <v>0</v>
      </c>
      <c r="R24" s="35">
        <v>128839.63</v>
      </c>
      <c r="S24" s="35">
        <v>0</v>
      </c>
    </row>
    <row r="25" spans="1:19" x14ac:dyDescent="0.25">
      <c r="A25" t="s">
        <v>278</v>
      </c>
      <c r="B25" t="s">
        <v>149</v>
      </c>
      <c r="C25" t="s">
        <v>39</v>
      </c>
      <c r="F25">
        <v>2</v>
      </c>
      <c r="G25">
        <v>32</v>
      </c>
      <c r="H25">
        <v>2</v>
      </c>
      <c r="I25">
        <v>0</v>
      </c>
      <c r="J25">
        <v>0</v>
      </c>
      <c r="K25">
        <v>2</v>
      </c>
      <c r="L25" s="35">
        <v>54764.71</v>
      </c>
      <c r="M25" t="s">
        <v>277</v>
      </c>
      <c r="N25" s="35">
        <v>0</v>
      </c>
      <c r="O25" s="35">
        <v>0.99999999999999989</v>
      </c>
      <c r="P25" s="35">
        <v>0</v>
      </c>
      <c r="Q25" s="35">
        <v>0</v>
      </c>
      <c r="R25" s="35">
        <v>0</v>
      </c>
      <c r="S25" s="35">
        <v>0</v>
      </c>
    </row>
    <row r="26" spans="1:19" x14ac:dyDescent="0.25">
      <c r="A26" t="s">
        <v>279</v>
      </c>
      <c r="C26" t="s">
        <v>280</v>
      </c>
      <c r="L26" s="35"/>
      <c r="N26" s="35"/>
      <c r="O26" s="35"/>
      <c r="P26" s="35"/>
      <c r="Q26" s="35"/>
      <c r="R26" s="35"/>
      <c r="S26" s="35"/>
    </row>
    <row r="27" spans="1:19" x14ac:dyDescent="0.25">
      <c r="L27" s="35" t="s">
        <v>282</v>
      </c>
      <c r="N27" s="35">
        <v>0</v>
      </c>
      <c r="O27" s="35">
        <v>54764.709999999992</v>
      </c>
      <c r="P27" s="35">
        <v>0</v>
      </c>
      <c r="Q27" s="35">
        <v>0</v>
      </c>
      <c r="R27" s="35">
        <v>0</v>
      </c>
      <c r="S27" s="35">
        <v>0</v>
      </c>
    </row>
    <row r="28" spans="1:19" x14ac:dyDescent="0.25">
      <c r="A28" t="s">
        <v>278</v>
      </c>
      <c r="B28" t="s">
        <v>163</v>
      </c>
      <c r="C28" t="s">
        <v>46</v>
      </c>
      <c r="F28">
        <v>2</v>
      </c>
      <c r="G28">
        <v>29</v>
      </c>
      <c r="H28">
        <v>2</v>
      </c>
      <c r="I28">
        <v>0</v>
      </c>
      <c r="J28">
        <v>0</v>
      </c>
      <c r="K28">
        <v>2</v>
      </c>
      <c r="L28" s="35">
        <v>35101.96</v>
      </c>
      <c r="M28" t="s">
        <v>277</v>
      </c>
      <c r="N28" s="35">
        <v>0</v>
      </c>
      <c r="O28" s="35">
        <v>0</v>
      </c>
      <c r="P28" s="35">
        <v>1</v>
      </c>
      <c r="Q28" s="35">
        <v>0</v>
      </c>
      <c r="R28" s="35">
        <v>0</v>
      </c>
      <c r="S28" s="35">
        <v>0</v>
      </c>
    </row>
    <row r="29" spans="1:19" x14ac:dyDescent="0.25">
      <c r="A29" t="s">
        <v>279</v>
      </c>
      <c r="C29" t="s">
        <v>280</v>
      </c>
      <c r="L29" s="35"/>
      <c r="N29" s="35"/>
      <c r="O29" s="35"/>
      <c r="P29" s="35"/>
      <c r="Q29" s="35"/>
      <c r="R29" s="35"/>
      <c r="S29" s="35"/>
    </row>
    <row r="30" spans="1:19" x14ac:dyDescent="0.25">
      <c r="L30" s="35" t="s">
        <v>282</v>
      </c>
      <c r="N30" s="35">
        <v>0</v>
      </c>
      <c r="O30" s="35">
        <v>0</v>
      </c>
      <c r="P30" s="35">
        <v>35101.96</v>
      </c>
      <c r="Q30" s="35">
        <v>0</v>
      </c>
      <c r="R30" s="35">
        <v>0</v>
      </c>
      <c r="S30" s="35">
        <v>0</v>
      </c>
    </row>
    <row r="31" spans="1:19" x14ac:dyDescent="0.25">
      <c r="A31" t="s">
        <v>278</v>
      </c>
      <c r="B31" t="s">
        <v>173</v>
      </c>
      <c r="C31" t="s">
        <v>50</v>
      </c>
      <c r="F31">
        <v>2</v>
      </c>
      <c r="G31">
        <v>26</v>
      </c>
      <c r="H31">
        <v>2</v>
      </c>
      <c r="I31">
        <v>0</v>
      </c>
      <c r="J31">
        <v>0</v>
      </c>
      <c r="K31">
        <v>2</v>
      </c>
      <c r="L31" s="35">
        <v>11005.55</v>
      </c>
      <c r="M31" t="s">
        <v>277</v>
      </c>
      <c r="N31" s="35">
        <v>0</v>
      </c>
      <c r="O31" s="35">
        <v>0</v>
      </c>
      <c r="P31" s="35">
        <v>0</v>
      </c>
      <c r="Q31" s="35">
        <v>1</v>
      </c>
      <c r="R31" s="35">
        <v>0</v>
      </c>
      <c r="S31" s="35">
        <v>0</v>
      </c>
    </row>
    <row r="32" spans="1:19" x14ac:dyDescent="0.25">
      <c r="A32" t="s">
        <v>279</v>
      </c>
      <c r="C32" t="s">
        <v>280</v>
      </c>
      <c r="L32" s="35"/>
      <c r="N32" s="35"/>
      <c r="O32" s="35"/>
      <c r="P32" s="35"/>
      <c r="Q32" s="35"/>
      <c r="R32" s="35"/>
      <c r="S32" s="35"/>
    </row>
    <row r="33" spans="1:19" x14ac:dyDescent="0.25">
      <c r="L33" s="35" t="s">
        <v>282</v>
      </c>
      <c r="N33" s="35">
        <v>0</v>
      </c>
      <c r="O33" s="35">
        <v>0</v>
      </c>
      <c r="P33" s="35">
        <v>0</v>
      </c>
      <c r="Q33" s="35">
        <v>11005.55</v>
      </c>
      <c r="R33" s="35">
        <v>0</v>
      </c>
      <c r="S33" s="35">
        <v>0</v>
      </c>
    </row>
    <row r="34" spans="1:19" x14ac:dyDescent="0.25">
      <c r="A34" t="s">
        <v>278</v>
      </c>
      <c r="B34" t="s">
        <v>187</v>
      </c>
      <c r="C34" t="s">
        <v>57</v>
      </c>
      <c r="F34">
        <v>2</v>
      </c>
      <c r="G34">
        <v>23</v>
      </c>
      <c r="H34">
        <v>2</v>
      </c>
      <c r="I34">
        <v>0</v>
      </c>
      <c r="J34">
        <v>0</v>
      </c>
      <c r="K34">
        <v>2</v>
      </c>
      <c r="L34" s="35">
        <v>52226.07</v>
      </c>
      <c r="M34" t="s">
        <v>277</v>
      </c>
      <c r="N34" s="35">
        <v>0</v>
      </c>
      <c r="O34" s="35">
        <v>0</v>
      </c>
      <c r="P34" s="35">
        <v>1</v>
      </c>
      <c r="Q34" s="35">
        <v>0</v>
      </c>
      <c r="R34" s="35">
        <v>0</v>
      </c>
      <c r="S34" s="35">
        <v>0</v>
      </c>
    </row>
    <row r="35" spans="1:19" x14ac:dyDescent="0.25">
      <c r="A35" t="s">
        <v>279</v>
      </c>
      <c r="C35" t="s">
        <v>280</v>
      </c>
      <c r="L35" s="35"/>
      <c r="N35" s="35"/>
      <c r="O35" s="35"/>
      <c r="P35" s="35"/>
      <c r="Q35" s="35"/>
      <c r="R35" s="35"/>
      <c r="S35" s="35"/>
    </row>
    <row r="36" spans="1:19" x14ac:dyDescent="0.25">
      <c r="L36" s="35" t="s">
        <v>282</v>
      </c>
      <c r="N36" s="35">
        <v>0</v>
      </c>
      <c r="O36" s="35">
        <v>0</v>
      </c>
      <c r="P36" s="35">
        <v>52226.07</v>
      </c>
      <c r="Q36" s="35">
        <v>0</v>
      </c>
      <c r="R36" s="35">
        <v>0</v>
      </c>
      <c r="S36" s="35">
        <v>0</v>
      </c>
    </row>
    <row r="37" spans="1:19" x14ac:dyDescent="0.25">
      <c r="A37" t="s">
        <v>278</v>
      </c>
      <c r="B37" t="s">
        <v>198</v>
      </c>
      <c r="C37" t="s">
        <v>63</v>
      </c>
      <c r="F37">
        <v>2</v>
      </c>
      <c r="G37">
        <v>20</v>
      </c>
      <c r="H37">
        <v>2</v>
      </c>
      <c r="I37">
        <v>0</v>
      </c>
      <c r="J37">
        <v>0</v>
      </c>
      <c r="K37">
        <v>2</v>
      </c>
      <c r="L37" s="35">
        <v>35591.519999999997</v>
      </c>
      <c r="M37" t="s">
        <v>277</v>
      </c>
      <c r="N37" s="35">
        <v>0</v>
      </c>
      <c r="O37" s="35">
        <v>0</v>
      </c>
      <c r="P37" s="35">
        <v>0</v>
      </c>
      <c r="Q37" s="35">
        <v>1.0000000000000002</v>
      </c>
      <c r="R37" s="35">
        <v>0</v>
      </c>
      <c r="S37" s="35">
        <v>0</v>
      </c>
    </row>
    <row r="38" spans="1:19" x14ac:dyDescent="0.25">
      <c r="A38" t="s">
        <v>279</v>
      </c>
      <c r="C38" t="s">
        <v>280</v>
      </c>
      <c r="L38" s="35"/>
      <c r="N38" s="35"/>
      <c r="O38" s="35"/>
      <c r="P38" s="35"/>
      <c r="Q38" s="35"/>
      <c r="R38" s="35"/>
      <c r="S38" s="35"/>
    </row>
    <row r="39" spans="1:19" x14ac:dyDescent="0.25">
      <c r="L39" s="35" t="s">
        <v>282</v>
      </c>
      <c r="N39" s="35">
        <v>0</v>
      </c>
      <c r="O39" s="35">
        <v>0</v>
      </c>
      <c r="P39" s="35">
        <v>0</v>
      </c>
      <c r="Q39" s="35">
        <v>35591.520000000004</v>
      </c>
      <c r="R39" s="35">
        <v>0</v>
      </c>
      <c r="S39" s="35">
        <v>0</v>
      </c>
    </row>
    <row r="40" spans="1:19" x14ac:dyDescent="0.25">
      <c r="A40" t="s">
        <v>278</v>
      </c>
      <c r="B40" t="s">
        <v>204</v>
      </c>
      <c r="C40" t="s">
        <v>64</v>
      </c>
      <c r="F40">
        <v>2</v>
      </c>
      <c r="G40">
        <v>17</v>
      </c>
      <c r="H40">
        <v>2</v>
      </c>
      <c r="I40">
        <v>0</v>
      </c>
      <c r="J40">
        <v>0</v>
      </c>
      <c r="K40">
        <v>2</v>
      </c>
      <c r="L40" s="35">
        <v>60913.79</v>
      </c>
      <c r="M40" t="s">
        <v>277</v>
      </c>
      <c r="N40" s="35">
        <v>0</v>
      </c>
      <c r="O40" s="35">
        <v>0</v>
      </c>
      <c r="P40" s="35">
        <v>0</v>
      </c>
      <c r="Q40" s="35">
        <v>0</v>
      </c>
      <c r="R40" s="35">
        <v>1</v>
      </c>
      <c r="S40" s="35">
        <v>0</v>
      </c>
    </row>
    <row r="41" spans="1:19" x14ac:dyDescent="0.25">
      <c r="A41" t="s">
        <v>279</v>
      </c>
      <c r="C41" t="s">
        <v>280</v>
      </c>
      <c r="L41" s="35"/>
      <c r="N41" s="35"/>
      <c r="O41" s="35"/>
      <c r="P41" s="35"/>
      <c r="Q41" s="35"/>
      <c r="R41" s="35"/>
      <c r="S41" s="35"/>
    </row>
    <row r="42" spans="1:19" x14ac:dyDescent="0.25">
      <c r="L42" s="35" t="s">
        <v>282</v>
      </c>
      <c r="N42" s="35">
        <v>0</v>
      </c>
      <c r="O42" s="35">
        <v>0</v>
      </c>
      <c r="P42" s="35">
        <v>0</v>
      </c>
      <c r="Q42" s="35">
        <v>0</v>
      </c>
      <c r="R42" s="35">
        <v>60913.79</v>
      </c>
      <c r="S42" s="35">
        <v>0</v>
      </c>
    </row>
    <row r="43" spans="1:19" x14ac:dyDescent="0.25">
      <c r="A43" t="s">
        <v>278</v>
      </c>
      <c r="B43" t="s">
        <v>223</v>
      </c>
      <c r="C43" t="s">
        <v>73</v>
      </c>
      <c r="F43">
        <v>2</v>
      </c>
      <c r="G43">
        <v>14</v>
      </c>
      <c r="H43">
        <v>2</v>
      </c>
      <c r="I43">
        <v>0</v>
      </c>
      <c r="J43">
        <v>0</v>
      </c>
      <c r="K43">
        <v>2</v>
      </c>
      <c r="L43" s="35">
        <v>10277.41</v>
      </c>
      <c r="M43" t="s">
        <v>277</v>
      </c>
      <c r="N43" s="35">
        <v>0</v>
      </c>
      <c r="O43" s="35">
        <v>0</v>
      </c>
      <c r="P43" s="35">
        <v>0</v>
      </c>
      <c r="Q43" s="35">
        <v>0</v>
      </c>
      <c r="R43" s="35">
        <v>1</v>
      </c>
      <c r="S43" s="35">
        <v>0</v>
      </c>
    </row>
    <row r="44" spans="1:19" x14ac:dyDescent="0.25">
      <c r="A44" t="s">
        <v>279</v>
      </c>
      <c r="C44" t="s">
        <v>280</v>
      </c>
      <c r="L44" s="35"/>
      <c r="N44" s="35"/>
      <c r="O44" s="35"/>
      <c r="P44" s="35"/>
      <c r="Q44" s="35"/>
      <c r="R44" s="35"/>
      <c r="S44" s="35"/>
    </row>
    <row r="45" spans="1:19" x14ac:dyDescent="0.25">
      <c r="L45" s="35" t="s">
        <v>282</v>
      </c>
      <c r="N45" s="35">
        <v>0</v>
      </c>
      <c r="O45" s="35">
        <v>0</v>
      </c>
      <c r="P45" s="35">
        <v>0</v>
      </c>
      <c r="Q45" s="35">
        <v>0</v>
      </c>
      <c r="R45" s="35">
        <v>10277.41</v>
      </c>
      <c r="S45" s="35">
        <v>0</v>
      </c>
    </row>
    <row r="46" spans="1:19" x14ac:dyDescent="0.25">
      <c r="A46" t="s">
        <v>278</v>
      </c>
      <c r="B46" t="s">
        <v>228</v>
      </c>
      <c r="C46" t="s">
        <v>76</v>
      </c>
      <c r="F46">
        <v>2</v>
      </c>
      <c r="G46">
        <v>11</v>
      </c>
      <c r="H46">
        <v>2</v>
      </c>
      <c r="I46">
        <v>0</v>
      </c>
      <c r="J46">
        <v>0</v>
      </c>
      <c r="K46">
        <v>2</v>
      </c>
      <c r="L46" s="35">
        <v>15742.77</v>
      </c>
      <c r="M46" t="s">
        <v>277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0.99999999999999989</v>
      </c>
    </row>
    <row r="47" spans="1:19" x14ac:dyDescent="0.25">
      <c r="A47" t="s">
        <v>279</v>
      </c>
      <c r="C47" t="s">
        <v>280</v>
      </c>
      <c r="L47" s="35"/>
      <c r="N47" s="35"/>
      <c r="O47" s="35"/>
      <c r="P47" s="35"/>
      <c r="Q47" s="35"/>
      <c r="R47" s="35"/>
      <c r="S47" s="35"/>
    </row>
    <row r="48" spans="1:19" x14ac:dyDescent="0.25">
      <c r="L48" s="35" t="s">
        <v>282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15742.769999999999</v>
      </c>
    </row>
    <row r="49" spans="1:19" x14ac:dyDescent="0.25">
      <c r="A49" t="s">
        <v>278</v>
      </c>
      <c r="B49" t="s">
        <v>241</v>
      </c>
      <c r="C49" t="s">
        <v>84</v>
      </c>
      <c r="F49">
        <v>2</v>
      </c>
      <c r="G49">
        <v>8</v>
      </c>
      <c r="H49">
        <v>2</v>
      </c>
      <c r="I49">
        <v>0</v>
      </c>
      <c r="J49">
        <v>0</v>
      </c>
      <c r="K49">
        <v>2</v>
      </c>
      <c r="L49" s="35">
        <v>42242.97</v>
      </c>
      <c r="M49" t="s">
        <v>277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1</v>
      </c>
    </row>
    <row r="50" spans="1:19" x14ac:dyDescent="0.25">
      <c r="A50" t="s">
        <v>279</v>
      </c>
      <c r="C50" t="s">
        <v>280</v>
      </c>
      <c r="L50" s="35"/>
      <c r="N50" s="35"/>
      <c r="O50" s="35"/>
      <c r="P50" s="35"/>
      <c r="Q50" s="35"/>
      <c r="R50" s="35"/>
      <c r="S50" s="35"/>
    </row>
    <row r="51" spans="1:19" x14ac:dyDescent="0.25">
      <c r="L51" s="35" t="s">
        <v>282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42242.97</v>
      </c>
    </row>
    <row r="52" spans="1:19" x14ac:dyDescent="0.25">
      <c r="A52" t="s">
        <v>278</v>
      </c>
      <c r="B52" t="s">
        <v>252</v>
      </c>
      <c r="C52" t="s">
        <v>90</v>
      </c>
      <c r="F52">
        <v>2</v>
      </c>
      <c r="G52">
        <v>5</v>
      </c>
      <c r="H52">
        <v>2</v>
      </c>
      <c r="I52">
        <v>0</v>
      </c>
      <c r="J52">
        <v>0</v>
      </c>
      <c r="K52">
        <v>2</v>
      </c>
      <c r="L52" s="35">
        <v>7453.31</v>
      </c>
      <c r="M52" t="s">
        <v>277</v>
      </c>
      <c r="N52" s="35">
        <v>0</v>
      </c>
      <c r="O52" s="35">
        <v>0</v>
      </c>
      <c r="P52" s="35">
        <v>0</v>
      </c>
      <c r="Q52" s="35">
        <v>0</v>
      </c>
      <c r="R52" s="35">
        <v>0</v>
      </c>
      <c r="S52" s="35">
        <v>0.99999999999999989</v>
      </c>
    </row>
    <row r="53" spans="1:19" x14ac:dyDescent="0.25">
      <c r="A53" t="s">
        <v>279</v>
      </c>
      <c r="C53" t="s">
        <v>280</v>
      </c>
      <c r="L53" s="35"/>
      <c r="N53" s="35"/>
      <c r="O53" s="35"/>
      <c r="P53" s="35"/>
      <c r="Q53" s="35"/>
      <c r="R53" s="35"/>
      <c r="S53" s="35"/>
    </row>
    <row r="54" spans="1:19" x14ac:dyDescent="0.25">
      <c r="L54" s="35" t="s">
        <v>282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35">
        <v>7453.3099999999995</v>
      </c>
    </row>
    <row r="55" spans="1:19" x14ac:dyDescent="0.25">
      <c r="A55" t="s">
        <v>278</v>
      </c>
      <c r="B55" t="s">
        <v>259</v>
      </c>
      <c r="C55" t="s">
        <v>95</v>
      </c>
      <c r="F55">
        <v>2</v>
      </c>
      <c r="G55">
        <v>2</v>
      </c>
      <c r="H55">
        <v>101</v>
      </c>
      <c r="I55">
        <v>0</v>
      </c>
      <c r="J55">
        <v>0</v>
      </c>
      <c r="K55">
        <v>2</v>
      </c>
      <c r="L55" s="35">
        <v>3978.46</v>
      </c>
      <c r="M55" t="s">
        <v>277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1</v>
      </c>
    </row>
    <row r="56" spans="1:19" x14ac:dyDescent="0.25">
      <c r="A56" t="s">
        <v>279</v>
      </c>
      <c r="C56" t="s">
        <v>280</v>
      </c>
    </row>
  </sheetData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Plan_Orç</vt:lpstr>
      <vt:lpstr>Cronograma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HENRIQUE</dc:creator>
  <cp:lastModifiedBy>HENRIQUE</cp:lastModifiedBy>
  <cp:lastPrinted>2021-10-28T17:29:56Z</cp:lastPrinted>
  <dcterms:created xsi:type="dcterms:W3CDTF">2021-10-27T14:17:20Z</dcterms:created>
  <dcterms:modified xsi:type="dcterms:W3CDTF">2021-10-28T17:44:17Z</dcterms:modified>
</cp:coreProperties>
</file>